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0 001 - Ostatní a vedle..." sheetId="2" r:id="rId2"/>
    <sheet name="001 001 - Přitěžovací lavice" sheetId="3" r:id="rId3"/>
    <sheet name="001 002 - Odstranění stro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'000 001 - Ostatní a vedle...'!$C$118:$K$140</definedName>
    <definedName name="_xlnm.Print_Area" localSheetId="1">'000 001 - Ostatní a vedle...'!$C$4:$J$39,'000 001 - Ostatní a vedle...'!$C$50:$J$76,'000 001 - Ostatní a vedle...'!$C$82:$J$100,'000 001 - Ostatní a vedle...'!$C$106:$J$140</definedName>
    <definedName name="_xlnm.Print_Titles" localSheetId="1">'000 001 - Ostatní a vedle...'!$118:$118</definedName>
    <definedName name="_xlnm._FilterDatabase" localSheetId="2" hidden="1">'001 001 - Přitěžovací lavice'!$C$120:$K$190</definedName>
    <definedName name="_xlnm.Print_Area" localSheetId="2">'001 001 - Přitěžovací lavice'!$C$4:$J$39,'001 001 - Přitěžovací lavice'!$C$50:$J$76,'001 001 - Přitěžovací lavice'!$C$82:$J$102,'001 001 - Přitěžovací lavice'!$C$108:$J$190</definedName>
    <definedName name="_xlnm.Print_Titles" localSheetId="2">'001 001 - Přitěžovací lavice'!$120:$120</definedName>
    <definedName name="_xlnm._FilterDatabase" localSheetId="3" hidden="1">'001 002 - Odstranění stro...'!$C$117:$K$157</definedName>
    <definedName name="_xlnm.Print_Area" localSheetId="3">'001 002 - Odstranění stro...'!$C$4:$J$39,'001 002 - Odstranění stro...'!$C$50:$J$76,'001 002 - Odstranění stro...'!$C$82:$J$99,'001 002 - Odstranění stro...'!$C$105:$J$157</definedName>
    <definedName name="_xlnm.Print_Titles" localSheetId="3">'001 002 - Odstranění stro...'!$117:$117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50"/>
  <c r="BH150"/>
  <c r="BG150"/>
  <c r="BF150"/>
  <c r="T150"/>
  <c r="R150"/>
  <c r="P150"/>
  <c r="BI142"/>
  <c r="BH142"/>
  <c r="BG142"/>
  <c r="BF142"/>
  <c r="T142"/>
  <c r="R142"/>
  <c r="P142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4"/>
  <c r="F112"/>
  <c r="E110"/>
  <c r="J91"/>
  <c r="F89"/>
  <c r="E87"/>
  <c r="J24"/>
  <c r="E24"/>
  <c r="J115"/>
  <c r="J23"/>
  <c r="J18"/>
  <c r="E18"/>
  <c r="F115"/>
  <c r="J17"/>
  <c r="J15"/>
  <c r="E15"/>
  <c r="F114"/>
  <c r="J14"/>
  <c r="J12"/>
  <c r="J112"/>
  <c r="E7"/>
  <c r="E108"/>
  <c i="3" r="J37"/>
  <c r="J36"/>
  <c i="1" r="AY96"/>
  <c i="3" r="J35"/>
  <c i="1" r="AX96"/>
  <c i="3" r="BI190"/>
  <c r="BH190"/>
  <c r="BG190"/>
  <c r="BF190"/>
  <c r="T190"/>
  <c r="T189"/>
  <c r="R190"/>
  <c r="R189"/>
  <c r="P190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4"/>
  <c r="BH124"/>
  <c r="BG124"/>
  <c r="BF124"/>
  <c r="T124"/>
  <c r="R124"/>
  <c r="P124"/>
  <c r="J117"/>
  <c r="F115"/>
  <c r="E113"/>
  <c r="J91"/>
  <c r="F89"/>
  <c r="E87"/>
  <c r="J24"/>
  <c r="E24"/>
  <c r="J118"/>
  <c r="J23"/>
  <c r="J18"/>
  <c r="E18"/>
  <c r="F118"/>
  <c r="J17"/>
  <c r="J15"/>
  <c r="E15"/>
  <c r="F117"/>
  <c r="J14"/>
  <c r="J12"/>
  <c r="J89"/>
  <c r="E7"/>
  <c r="E111"/>
  <c i="2" r="J37"/>
  <c r="J36"/>
  <c i="1" r="AY95"/>
  <c i="2" r="J35"/>
  <c i="1" r="AX95"/>
  <c i="2" r="BI139"/>
  <c r="BH139"/>
  <c r="BG139"/>
  <c r="BF139"/>
  <c r="T139"/>
  <c r="T138"/>
  <c r="R139"/>
  <c r="R138"/>
  <c r="P139"/>
  <c r="P138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J115"/>
  <c r="F113"/>
  <c r="E111"/>
  <c r="J91"/>
  <c r="F89"/>
  <c r="E87"/>
  <c r="J24"/>
  <c r="E24"/>
  <c r="J116"/>
  <c r="J23"/>
  <c r="J18"/>
  <c r="E18"/>
  <c r="F116"/>
  <c r="J17"/>
  <c r="J15"/>
  <c r="E15"/>
  <c r="F115"/>
  <c r="J14"/>
  <c r="J12"/>
  <c r="J113"/>
  <c r="E7"/>
  <c r="E109"/>
  <c i="1" r="L90"/>
  <c r="AM90"/>
  <c r="AM89"/>
  <c r="L89"/>
  <c r="AM87"/>
  <c r="L87"/>
  <c r="L85"/>
  <c r="L84"/>
  <c i="2" r="BK139"/>
  <c r="BK134"/>
  <c r="BK133"/>
  <c r="J131"/>
  <c r="BK129"/>
  <c r="BK125"/>
  <c r="J122"/>
  <c r="BK130"/>
  <c r="J129"/>
  <c r="J127"/>
  <c i="3" r="BK190"/>
  <c r="BK186"/>
  <c r="BK184"/>
  <c r="J184"/>
  <c r="BK180"/>
  <c r="J170"/>
  <c r="J162"/>
  <c r="J159"/>
  <c r="BK153"/>
  <c r="BK149"/>
  <c r="BK147"/>
  <c r="BK144"/>
  <c r="BK139"/>
  <c r="J135"/>
  <c r="BK133"/>
  <c r="BK124"/>
  <c r="J180"/>
  <c r="J174"/>
  <c r="J167"/>
  <c r="BK159"/>
  <c r="J155"/>
  <c r="J151"/>
  <c r="J147"/>
  <c r="J144"/>
  <c r="J141"/>
  <c r="J137"/>
  <c r="J133"/>
  <c r="J129"/>
  <c i="4" r="J150"/>
  <c r="J142"/>
  <c r="J134"/>
  <c r="J133"/>
  <c r="BK131"/>
  <c r="J127"/>
  <c r="J125"/>
  <c r="J121"/>
  <c r="BK125"/>
  <c i="2" r="J139"/>
  <c r="J134"/>
  <c r="J133"/>
  <c r="BK131"/>
  <c r="J130"/>
  <c r="BK127"/>
  <c r="BK122"/>
  <c i="1" r="AS94"/>
  <c i="2" r="J125"/>
  <c i="3" r="J190"/>
  <c r="J186"/>
  <c r="BK182"/>
  <c r="BK176"/>
  <c r="BK174"/>
  <c r="BK167"/>
  <c r="BK157"/>
  <c r="BK155"/>
  <c r="BK151"/>
  <c r="BK145"/>
  <c r="J142"/>
  <c r="BK141"/>
  <c r="BK137"/>
  <c r="J131"/>
  <c r="BK129"/>
  <c r="J182"/>
  <c r="J176"/>
  <c r="BK170"/>
  <c r="BK162"/>
  <c r="J157"/>
  <c r="J153"/>
  <c r="J149"/>
  <c r="J145"/>
  <c r="BK142"/>
  <c r="J139"/>
  <c r="BK135"/>
  <c r="BK131"/>
  <c r="J124"/>
  <c i="4" r="BK150"/>
  <c r="BK142"/>
  <c r="BK134"/>
  <c r="BK133"/>
  <c r="J131"/>
  <c r="BK129"/>
  <c r="J123"/>
  <c r="J129"/>
  <c r="BK127"/>
  <c r="BK123"/>
  <c r="BK121"/>
  <c i="2" l="1" r="P121"/>
  <c r="P120"/>
  <c r="P119"/>
  <c i="1" r="AU95"/>
  <c i="2" r="R121"/>
  <c r="R120"/>
  <c r="R119"/>
  <c i="3" r="BK123"/>
  <c r="J123"/>
  <c r="J98"/>
  <c r="T123"/>
  <c r="P161"/>
  <c r="T161"/>
  <c r="P173"/>
  <c r="R173"/>
  <c i="4" r="BK120"/>
  <c r="BK119"/>
  <c r="J119"/>
  <c r="J97"/>
  <c i="2" r="BK121"/>
  <c r="J121"/>
  <c r="J98"/>
  <c r="T121"/>
  <c r="T120"/>
  <c r="T119"/>
  <c i="3" r="P123"/>
  <c r="P122"/>
  <c r="P121"/>
  <c i="1" r="AU96"/>
  <c i="3" r="R123"/>
  <c r="BK161"/>
  <c r="J161"/>
  <c r="J99"/>
  <c r="R161"/>
  <c r="BK173"/>
  <c r="J173"/>
  <c r="J100"/>
  <c r="T173"/>
  <c i="4" r="P120"/>
  <c r="P119"/>
  <c r="P118"/>
  <c i="1" r="AU97"/>
  <c i="4" r="R120"/>
  <c r="R119"/>
  <c r="R118"/>
  <c r="T120"/>
  <c r="T119"/>
  <c r="T118"/>
  <c i="2" r="BK138"/>
  <c r="J138"/>
  <c r="J99"/>
  <c i="3" r="BK189"/>
  <c r="J189"/>
  <c r="J101"/>
  <c i="4" r="J89"/>
  <c r="J92"/>
  <c r="BE121"/>
  <c r="BE123"/>
  <c r="BE125"/>
  <c r="E85"/>
  <c r="F91"/>
  <c r="F92"/>
  <c r="BE127"/>
  <c r="BE129"/>
  <c r="BE131"/>
  <c r="BE133"/>
  <c r="BE134"/>
  <c r="BE142"/>
  <c r="BE150"/>
  <c i="3" r="F91"/>
  <c r="F92"/>
  <c r="J115"/>
  <c r="BE124"/>
  <c r="BE137"/>
  <c r="BE142"/>
  <c r="BE147"/>
  <c r="BE149"/>
  <c r="BE167"/>
  <c r="BE176"/>
  <c r="E85"/>
  <c r="J92"/>
  <c r="BE129"/>
  <c r="BE131"/>
  <c r="BE133"/>
  <c r="BE135"/>
  <c r="BE139"/>
  <c r="BE141"/>
  <c r="BE144"/>
  <c r="BE145"/>
  <c r="BE151"/>
  <c r="BE153"/>
  <c r="BE155"/>
  <c r="BE157"/>
  <c r="BE159"/>
  <c r="BE162"/>
  <c r="BE170"/>
  <c r="BE174"/>
  <c r="BE180"/>
  <c r="BE182"/>
  <c r="BE184"/>
  <c r="BE186"/>
  <c r="BE190"/>
  <c i="2" r="BE125"/>
  <c r="BE127"/>
  <c r="E85"/>
  <c r="J89"/>
  <c r="F91"/>
  <c r="F92"/>
  <c r="J92"/>
  <c r="BE122"/>
  <c r="BE129"/>
  <c r="BE130"/>
  <c r="BE131"/>
  <c r="BE133"/>
  <c r="BE134"/>
  <c r="BE139"/>
  <c r="F37"/>
  <c i="1" r="BD95"/>
  <c i="2" r="J34"/>
  <c i="1" r="AW95"/>
  <c i="2" r="F36"/>
  <c i="1" r="BC95"/>
  <c i="3" r="F35"/>
  <c i="1" r="BB96"/>
  <c i="3" r="J34"/>
  <c i="1" r="AW96"/>
  <c i="3" r="F36"/>
  <c i="1" r="BC96"/>
  <c i="4" r="J34"/>
  <c i="1" r="AW97"/>
  <c i="4" r="F37"/>
  <c i="1" r="BD97"/>
  <c i="2" r="F34"/>
  <c i="1" r="BA95"/>
  <c i="2" r="F35"/>
  <c i="1" r="BB95"/>
  <c i="3" r="F37"/>
  <c i="1" r="BD96"/>
  <c i="3" r="F34"/>
  <c i="1" r="BA96"/>
  <c i="4" r="F36"/>
  <c i="1" r="BC97"/>
  <c i="4" r="F34"/>
  <c i="1" r="BA97"/>
  <c i="4" r="F35"/>
  <c i="1" r="BB97"/>
  <c i="3" l="1" r="R122"/>
  <c r="R121"/>
  <c r="T122"/>
  <c r="T121"/>
  <c i="2" r="BK120"/>
  <c r="J120"/>
  <c r="J97"/>
  <c i="4" r="J120"/>
  <c r="J98"/>
  <c i="3" r="BK122"/>
  <c r="J122"/>
  <c r="J97"/>
  <c i="4" r="BK118"/>
  <c r="J118"/>
  <c r="J96"/>
  <c i="2" r="J33"/>
  <c i="1" r="AV95"/>
  <c r="AT95"/>
  <c i="3" r="J33"/>
  <c i="1" r="AV96"/>
  <c r="AT96"/>
  <c r="BB94"/>
  <c r="AX94"/>
  <c r="BD94"/>
  <c r="W33"/>
  <c i="4" r="F33"/>
  <c i="1" r="AZ97"/>
  <c r="BA94"/>
  <c r="W30"/>
  <c r="AU94"/>
  <c i="2" r="F33"/>
  <c i="1" r="AZ95"/>
  <c i="3" r="F33"/>
  <c i="1" r="AZ96"/>
  <c i="4" r="J33"/>
  <c i="1" r="AV97"/>
  <c r="AT97"/>
  <c r="BC94"/>
  <c r="W32"/>
  <c i="2" l="1" r="BK119"/>
  <c r="J119"/>
  <c i="3" r="BK121"/>
  <c r="J121"/>
  <c r="J96"/>
  <c i="4" r="J30"/>
  <c i="1" r="AG97"/>
  <c i="2" r="J30"/>
  <c i="1" r="AG95"/>
  <c r="AY94"/>
  <c r="AW94"/>
  <c r="AK30"/>
  <c r="AZ94"/>
  <c r="W29"/>
  <c r="W31"/>
  <c i="4" l="1" r="J39"/>
  <c i="2" r="J39"/>
  <c r="J96"/>
  <c i="1" r="AN95"/>
  <c r="AN97"/>
  <c i="3" r="J30"/>
  <c i="1" r="AG96"/>
  <c r="AG94"/>
  <c r="AK26"/>
  <c r="AV94"/>
  <c r="AK29"/>
  <c r="AK35"/>
  <c i="3" l="1" r="J39"/>
  <c i="1" r="AN96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<sst xmlns="http://schemas.openxmlformats.org/spreadsheetml/2006/main">
  <si>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</si>
  <si>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</si>
  <si>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</si>
  <si>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</si>
  <si>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</si>
  <si>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{a0864362-35b8-4468-9c38-2cad7077ea76}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</si>
  <si>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</si>
  <si>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</si>
  <si>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</si>
  <si>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</si>
  <si>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</si>
  <si>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</si>
  <si>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</si>
  <si>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</si>
  <si>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16027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</si>
  <si>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</si>
  <si>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</si>
  <si>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Hráz na Moravě Háj - Bohuslavice, přitěžovací lavice</t>
  </si>
  <si>
    <t>KSO:</t>
  </si>
  <si>
    <t>CC-CZ:</t>
  </si>
  <si>
    <t>Místo:</t>
  </si>
  <si>
    <t>Bohuslavice</t>
  </si>
  <si>
    <t>Datum:</t>
  </si>
  <si>
    <t>16. 5. 2024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</si>
  <si>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</si>
  <si>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</si>
  <si>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</si>
  <si>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</si>
  <si>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</si>
  <si>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</si>
  <si>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</si>
  <si>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AQUA Centrum Břeclav s 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</si>
  <si>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</si>
  <si>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</si>
  <si>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</si>
  <si>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</si>
  <si>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</si>
  <si>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</si>
  <si>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</si>
  <si>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</si>
  <si>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</si>
  <si>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</si>
  <si>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</si>
  <si>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</si>
  <si>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</si>
  <si>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</si>
  <si>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</si>
  <si>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</si>
  <si>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</si>
  <si>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</si>
  <si>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</si>
  <si>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</si>
  <si>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</si>
  <si>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</si>
  <si>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</si>
  <si>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</si>
  <si>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</si>
  <si>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</si>
  <si>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</si>
  <si>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</si>
  <si>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</si>
  <si>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</si>
  <si>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</si>
  <si>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</si>
  <si>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</si>
  <si>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</si>
  <si>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</si>
  <si>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</si>
  <si>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</si>
  <si>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</si>
  <si>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</si>
  <si>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</si>
  <si>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</si>
  <si>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</si>
  <si>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</si>
  <si>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</si>
  <si>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</si>
  <si>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</si>
  <si>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</si>
  <si>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</si>
  <si>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000 001</t>
  </si>
  <si>
    <t>Ostatní a vedlejší nákladsy</t>
  </si>
  <si>
    <t>STA</t>
  </si>
  <si>
    <t>1</t>
  </si>
  <si>
    <t>{43033c53-a7a9-427b-b840-4c67ebdc253c}</t>
  </si>
  <si>
    <t>2</t>
  </si>
  <si>
    <t>001 001</t>
  </si>
  <si>
    <t>Přitěžovací lavice</t>
  </si>
  <si>
    <t>{f2b88d18-0d37-4c77-9f69-1d95e0165014}</t>
  </si>
  <si>
    <t>001 002</t>
  </si>
  <si>
    <t>Odstranění stromových porostů</t>
  </si>
  <si>
    <t>{94375eed-876e-419c-8ce2-c8f11a854463}</t>
  </si>
  <si>
    <t>KRYCÍ LIST SOUPISU PRACÍ</t>
  </si>
  <si>
    <t>Objekt:</t>
  </si>
  <si>
    <t>000 001 - Ostatní a vedlejší nákladsy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</si>
  <si>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</si>
  <si>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</si>
  <si>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</si>
  <si>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</si>
  <si>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</si>
  <si>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</si>
  <si>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</si>
  <si>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</si>
  <si>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</si>
  <si>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</si>
  <si>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</si>
  <si>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</si>
  <si>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</si>
  <si>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</si>
  <si>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</si>
  <si>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</si>
  <si>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</si>
  <si>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</si>
  <si>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</si>
  <si>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</si>
  <si>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</si>
  <si>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</si>
  <si>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</si>
  <si>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</si>
  <si>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</si>
  <si>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</si>
  <si>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</si>
  <si>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</si>
  <si>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012002000R</t>
  </si>
  <si>
    <t>Vytýčení stavby-geodetické práce</t>
  </si>
  <si>
    <t>soubor</t>
  </si>
  <si>
    <t>1024</t>
  </si>
  <si>
    <t>-1367550576</t>
  </si>
  <si>
    <t>VV</t>
  </si>
  <si>
    <t>"Geodetické zaměření rohů stavby, stabilizace bodů a sestavení laviček."</t>
  </si>
  <si>
    <t>"Vyhotovení protokolu o vytyčení stavby se seznamem souřadnic vytyčených bodů a jejich polohopisnými (S-JTSK) a výškopisnými (Bpv) hodnotami." 1</t>
  </si>
  <si>
    <t>012002000</t>
  </si>
  <si>
    <t>Geodetické práce-zaměření skutečného provedení</t>
  </si>
  <si>
    <t>-486874188</t>
  </si>
  <si>
    <t>"Náklady na provedení skutečného zaměření stavby v rozsahu nezbytném pro zápis změny do katastru nemovitostí" 1</t>
  </si>
  <si>
    <t>3</t>
  </si>
  <si>
    <t>013254000</t>
  </si>
  <si>
    <t>Dokumentace skutečného provedení stavby</t>
  </si>
  <si>
    <t>-296646920</t>
  </si>
  <si>
    <t>"Náklady na vyhotovení dokumentace skutečného provedení stavby a její předání objednateli v požadované formě a požadovaném počtu" 1</t>
  </si>
  <si>
    <t>4</t>
  </si>
  <si>
    <t>VN5</t>
  </si>
  <si>
    <t>Zpracování povodňového a havarijního plánu</t>
  </si>
  <si>
    <t>1546012531</t>
  </si>
  <si>
    <t>VN6</t>
  </si>
  <si>
    <t>Zajištění plnění povinnosti dle zákona č.309_2006 Sb.</t>
  </si>
  <si>
    <t>704696505</t>
  </si>
  <si>
    <t>6</t>
  </si>
  <si>
    <t>VN7</t>
  </si>
  <si>
    <t xml:space="preserve">Uvedení stavbou dotčených pozemků  a komunikací  do původního stavu a jejich protokolární předání  zpět vlastníkům</t>
  </si>
  <si>
    <t>-604387185</t>
  </si>
  <si>
    <t>"mimo pozemků zahrad" 1</t>
  </si>
  <si>
    <t>7</t>
  </si>
  <si>
    <t>VN8</t>
  </si>
  <si>
    <t>Náhrada škody na zemědělských kuturách</t>
  </si>
  <si>
    <t>369322581</t>
  </si>
  <si>
    <t>8</t>
  </si>
  <si>
    <t>VN9</t>
  </si>
  <si>
    <t>Zpevnění povrchu příjezdů ke staveništi</t>
  </si>
  <si>
    <t>1546699783</t>
  </si>
  <si>
    <t>"Položka obsahuje"</t>
  </si>
  <si>
    <t>"- zřízení a odstranění dočasného zpevnění povrchu"</t>
  </si>
  <si>
    <t>"- volba povrchu zpevněné komunikace (drť, panely, rohože) jsou věcí dodavatele" 1</t>
  </si>
  <si>
    <t>VRN3</t>
  </si>
  <si>
    <t>Zařízení staveniště</t>
  </si>
  <si>
    <t>9</t>
  </si>
  <si>
    <t>030001000</t>
  </si>
  <si>
    <t>-1032314115</t>
  </si>
  <si>
    <t>"Veškeré náklady spojené s vybudováním, provozem a odstraněním zařízení staveniště" 1</t>
  </si>
  <si>
    <t>001 001 - Přitěžovací lavice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</si>
  <si>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</si>
  <si>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</si>
  <si>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</si>
  <si>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</si>
  <si>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998 - Přesun hmot</t>
  </si>
  <si>
    <t>HSV</t>
  </si>
  <si>
    <t>Práce a dodávky HSV</t>
  </si>
  <si>
    <t>Zemní práce</t>
  </si>
  <si>
    <t>111301111</t>
  </si>
  <si>
    <t>Sejmutí drnu tl do 100 mm s přemístěním do 50 m nebo naložením na dopravní prostředek</t>
  </si>
  <si>
    <t>m2</t>
  </si>
  <si>
    <t>211022267</t>
  </si>
  <si>
    <t>"Z celkového objemu odstraněné vrstvy bude separována tráva s kořeny (cca 1/4 z celkového objemu,) a odvezena na trvalé uložení s rozprostřením"</t>
  </si>
  <si>
    <t>"Dopravní vzdálenost 10km, tloušťka vrstvy po rozprostření 0,1m. Zbylá část (3/4 z celkového objemu) bude uložena na mezideponii a následně použita"</t>
  </si>
  <si>
    <t>"do svrchních vrstev konstrukce přísypu"</t>
  </si>
  <si>
    <t xml:space="preserve">"Dle kubaturového listu :"  2813,45</t>
  </si>
  <si>
    <t>122251405</t>
  </si>
  <si>
    <t>Vykopávky v zemníku na suchu v hornině třídy těžitelnosti I skupiny 3 objem do 1000 m3 strojně</t>
  </si>
  <si>
    <t>m3</t>
  </si>
  <si>
    <t>192112162</t>
  </si>
  <si>
    <t>"Dle kubaturového listu :" 1006,08-2813,45*0,1*0,75-600,51</t>
  </si>
  <si>
    <t>131251105</t>
  </si>
  <si>
    <t>Hloubení jam nezapažených v hornině třídy těžitelnosti I skupiny 3 objemu do 1000 m3 strojně</t>
  </si>
  <si>
    <t>714066331</t>
  </si>
  <si>
    <t>"výkop lože filtračního jádra :" 605,51</t>
  </si>
  <si>
    <t>162751113</t>
  </si>
  <si>
    <t>Vodorovné přemístění přes 5 000 do 6000 m výkopku/sypaniny z horniny třídy těžitelnosti I skupiny 1 až 3</t>
  </si>
  <si>
    <t>-389064721</t>
  </si>
  <si>
    <t>194,56125</t>
  </si>
  <si>
    <t>162751117</t>
  </si>
  <si>
    <t>Vodorovné přemístění přes 9 000 do 10000 m výkopku/sypaniny z horniny třídy těžitelnosti I skupiny 1 až 3</t>
  </si>
  <si>
    <t>-1341454863</t>
  </si>
  <si>
    <t>"separovaný drn :" 2813,45*0,15*0,25</t>
  </si>
  <si>
    <t>171103201R</t>
  </si>
  <si>
    <t>Uložení sypaniny do násypů zhutněných na 96% PS</t>
  </si>
  <si>
    <t>-677930074</t>
  </si>
  <si>
    <t>"Dle kubaturových listů - násyp zeminou :" 1006,08</t>
  </si>
  <si>
    <t>174111101R</t>
  </si>
  <si>
    <t>Zásyp ruční se zhutněním</t>
  </si>
  <si>
    <t>1426232744</t>
  </si>
  <si>
    <t>"zásyp geobuněk :" 650*0,2</t>
  </si>
  <si>
    <t>181411121</t>
  </si>
  <si>
    <t>Založení lučního trávníku výsevem pl do 1000 m2 v rovině a ve svahu do 1:5</t>
  </si>
  <si>
    <t>-856991785</t>
  </si>
  <si>
    <t>M</t>
  </si>
  <si>
    <t>00572472</t>
  </si>
  <si>
    <t>osivo směs travní krajinná-rovinná</t>
  </si>
  <si>
    <t>kg</t>
  </si>
  <si>
    <t>876534928</t>
  </si>
  <si>
    <t>123*0,02 'Přepočtené koeficientem množství</t>
  </si>
  <si>
    <t>10</t>
  </si>
  <si>
    <t>181411122</t>
  </si>
  <si>
    <t>Založení lučního trávníku výsevem pl do 1000 m2 ve svahu přes 1:5 do 1:2</t>
  </si>
  <si>
    <t>-148912938</t>
  </si>
  <si>
    <t>11</t>
  </si>
  <si>
    <t>00572474</t>
  </si>
  <si>
    <t>osivo směs travní krajinná-svahová</t>
  </si>
  <si>
    <t>-1265083310</t>
  </si>
  <si>
    <t>2228,226*0,02 'Přepočtené koeficientem množství</t>
  </si>
  <si>
    <t>181006111</t>
  </si>
  <si>
    <t>Rozprostření zemin tl vrstvy do 0,1 m schopných zúrodnění v rovině a sklonu do 1:5</t>
  </si>
  <si>
    <t>579430761</t>
  </si>
  <si>
    <t>"rozprostření drnu :" 105,50437*10</t>
  </si>
  <si>
    <t>13</t>
  </si>
  <si>
    <t>181951112R</t>
  </si>
  <si>
    <t>Úprava pláně v násypech v hor. 1-4 se zhutněním</t>
  </si>
  <si>
    <t>1773105236</t>
  </si>
  <si>
    <t>343+430-288-362</t>
  </si>
  <si>
    <t>14</t>
  </si>
  <si>
    <t>182251101</t>
  </si>
  <si>
    <t>Svahování násypů strojně</t>
  </si>
  <si>
    <t>-649619222</t>
  </si>
  <si>
    <t>(982+1085)*1,078</t>
  </si>
  <si>
    <t>15</t>
  </si>
  <si>
    <t>184853512</t>
  </si>
  <si>
    <t>Chemické odplevelení před založením kultury přes 20 m2 postřikem na široko ve svahu přes 1:5 do 1:2 strojně</t>
  </si>
  <si>
    <t>1447212462</t>
  </si>
  <si>
    <t>"Včetně dovozu vody do 10 km" 2813,45</t>
  </si>
  <si>
    <t>16</t>
  </si>
  <si>
    <t>VN10</t>
  </si>
  <si>
    <t>ROUNDUP BIAKTIV herbicid totální bal. po 1 litru</t>
  </si>
  <si>
    <t>l</t>
  </si>
  <si>
    <t>-186615090</t>
  </si>
  <si>
    <t>98/1000</t>
  </si>
  <si>
    <t>17</t>
  </si>
  <si>
    <t>58344197</t>
  </si>
  <si>
    <t>štěrkodrť frakce 0/63A</t>
  </si>
  <si>
    <t>t</t>
  </si>
  <si>
    <t>1444896970</t>
  </si>
  <si>
    <t>"šterkodrť do geobuněk :" 650*0,2*2,1</t>
  </si>
  <si>
    <t>18</t>
  </si>
  <si>
    <t>VN11</t>
  </si>
  <si>
    <t>Zemina ze zemníku</t>
  </si>
  <si>
    <t>1492173712</t>
  </si>
  <si>
    <t>194,56125*2</t>
  </si>
  <si>
    <t>Vodorovné konstrukce</t>
  </si>
  <si>
    <t>19</t>
  </si>
  <si>
    <t>451971112</t>
  </si>
  <si>
    <t>Položení podkladní vrstvy z geotextilie s uchycením v terénu sponami</t>
  </si>
  <si>
    <t>1050195171</t>
  </si>
  <si>
    <t>"s dodáním spon"</t>
  </si>
  <si>
    <t>"geotextilie filtrační :" 2641,66</t>
  </si>
  <si>
    <t>"geotextilie separační :" 827,84</t>
  </si>
  <si>
    <t>Součet</t>
  </si>
  <si>
    <t>20</t>
  </si>
  <si>
    <t>457572114R</t>
  </si>
  <si>
    <t>Filtrační vrstvy ze štěrkopísku se zhutněním frakce 0 až 63 mm, bez úpravy</t>
  </si>
  <si>
    <t>1904625782</t>
  </si>
  <si>
    <t>"Včetně průměrného množství kameniva zatlačeného do podloží a urovnání líce vrstvy"</t>
  </si>
  <si>
    <t>1732,54</t>
  </si>
  <si>
    <t>69311067</t>
  </si>
  <si>
    <t>geotextilie netkaná separační, ochranná, filtrační, drenážní PP 250g/m2</t>
  </si>
  <si>
    <t>-1490386689</t>
  </si>
  <si>
    <t>"náhrada za původní 500g/m2 - navrženy 2 vrstvy geotextilie nad sebou"</t>
  </si>
  <si>
    <t>3469,5*1,02*2</t>
  </si>
  <si>
    <t>Komunikace pozemní</t>
  </si>
  <si>
    <t>22</t>
  </si>
  <si>
    <t>564831111R</t>
  </si>
  <si>
    <t>Podklad ze štěrkodrtě ŠD plochy přes 100 m2 tl 100 mm po zhutnění, štěrkodrť frakce 0-63 mm</t>
  </si>
  <si>
    <t>1137447015</t>
  </si>
  <si>
    <t>"vrstva tl. 100mm nad geobuňkami :" 650</t>
  </si>
  <si>
    <t>23</t>
  </si>
  <si>
    <t>564851111</t>
  </si>
  <si>
    <t>Podklad ze štěrkodrtě ŠD plochy přes 100 m2 tl 150 mm po zhutnění, štěrkodrť frakce 0-63 mm</t>
  </si>
  <si>
    <t>-1325021351</t>
  </si>
  <si>
    <t>"podklad pod geobuňky + 1 vrstva :" 343+430</t>
  </si>
  <si>
    <t>"vrstva tl. 150mm nad geobuňkami :" 650</t>
  </si>
  <si>
    <t>24</t>
  </si>
  <si>
    <t>564851112</t>
  </si>
  <si>
    <t>Podklad ze štěrkodrtě ŠD plochy přes 100 m2 tl 160 mm po zhutnění, štěrkodrť frakce 0-63 mm</t>
  </si>
  <si>
    <t>1793191402</t>
  </si>
  <si>
    <t>"podklad pod geobuňky + 2 vrstva :" 343+430</t>
  </si>
  <si>
    <t>25</t>
  </si>
  <si>
    <t>VN12</t>
  </si>
  <si>
    <t>Položení vrstvy z geobuněk skl.do 1,5, š. do 3 m</t>
  </si>
  <si>
    <t>87452093</t>
  </si>
  <si>
    <t>288+362</t>
  </si>
  <si>
    <t>26</t>
  </si>
  <si>
    <t>571904111</t>
  </si>
  <si>
    <t>Posyp krytu lomovými výsivkami přes 15 do 20 kg/m2</t>
  </si>
  <si>
    <t>-962053177</t>
  </si>
  <si>
    <t>650</t>
  </si>
  <si>
    <t>27</t>
  </si>
  <si>
    <t>GMT.0026122.R</t>
  </si>
  <si>
    <t>Geobuňka Multicell MC 30/200 4,90x2,42 m HDPE</t>
  </si>
  <si>
    <t>-2130757715</t>
  </si>
  <si>
    <t>P</t>
  </si>
  <si>
    <t>Poznámka k položce:_x000d_
Geobuňky z vysokohustotního polyetylenu.
Geobuňky Multicell zpevňují měkké podloží. Jsou odolné v zeminovém prostředí různých vlastností, rychle a jednoduše se instalují.
Geobuňky Multicell jsou vyrobeny z vysokohustotního polyetylenu. Poskytují…</t>
  </si>
  <si>
    <t>998</t>
  </si>
  <si>
    <t>Přesun hmot</t>
  </si>
  <si>
    <t>28</t>
  </si>
  <si>
    <t>998332011</t>
  </si>
  <si>
    <t>Přesun hmot pro úpravy vodních toků a kanály</t>
  </si>
  <si>
    <t>-1155704623</t>
  </si>
  <si>
    <t>001 002 - Odstranění stromových porostů</t>
  </si>
  <si>
    <t>111209111R</t>
  </si>
  <si>
    <t>Spálení křovin a stromů o průměru do 100 mm</t>
  </si>
  <si>
    <t>-784914060</t>
  </si>
  <si>
    <t>"Včetně nákladů na přihrnování křovin, očištění spáleniště, uložení popela a zbytků na hromadu" 227</t>
  </si>
  <si>
    <t>112111111</t>
  </si>
  <si>
    <t>Spálení větví všech druhů stromů o průměru nad 100 mm</t>
  </si>
  <si>
    <t>kus</t>
  </si>
  <si>
    <t>2000673645</t>
  </si>
  <si>
    <t>"Včetně nákladů na přihrnování větví, očištění spáleniště, uložení popela a zbytků na hromadu" 24+3+2+1+1</t>
  </si>
  <si>
    <t>112251101</t>
  </si>
  <si>
    <t>Odstranění pařezů průměru přes 100 do 300 mm</t>
  </si>
  <si>
    <t>1059355436</t>
  </si>
  <si>
    <t>"Příloha d.1.1.b.5 :" 24</t>
  </si>
  <si>
    <t>112251102</t>
  </si>
  <si>
    <t>Odstranění pařezů průměru přes 300 do 500 mm</t>
  </si>
  <si>
    <t>-1836405460</t>
  </si>
  <si>
    <t>"Příloha D.1.1.b.5 :" 3</t>
  </si>
  <si>
    <t>112251103</t>
  </si>
  <si>
    <t>Odstranění pařezů průměru přes 500 do 700 mm</t>
  </si>
  <si>
    <t>2027660147</t>
  </si>
  <si>
    <t>"Příloha D.1.1.b.5 :" 2</t>
  </si>
  <si>
    <t>112251104</t>
  </si>
  <si>
    <t>Odstranění pařezů průměru přes 700 do 900 mm</t>
  </si>
  <si>
    <t>-2107219528</t>
  </si>
  <si>
    <t>"Příloha D.1.1.b.5 :" 1</t>
  </si>
  <si>
    <t>112251105</t>
  </si>
  <si>
    <t>Odstranění pařezů průměru přes 900 do 1100 mm</t>
  </si>
  <si>
    <t>1012537099</t>
  </si>
  <si>
    <t>112211111</t>
  </si>
  <si>
    <t>Spálení pařezu na hromadách o D do 0,3 m</t>
  </si>
  <si>
    <t>1310241639</t>
  </si>
  <si>
    <t>"Včetně:"</t>
  </si>
  <si>
    <t>"- vodorovné přemístění pařezů ze vzdálenosti do 20 m"</t>
  </si>
  <si>
    <t>"- ukládání pařezů na ohništi"</t>
  </si>
  <si>
    <t>"- udržování ohně"</t>
  </si>
  <si>
    <t>"- likvidaci ohniště"</t>
  </si>
  <si>
    <t>"- zajištění požární ochrany prostoru, v němž se spalování provádí"</t>
  </si>
  <si>
    <t>112211112</t>
  </si>
  <si>
    <t>Spálení pařezu na hromadách o D do 0,5 m</t>
  </si>
  <si>
    <t>102461686</t>
  </si>
  <si>
    <t>112211113</t>
  </si>
  <si>
    <t>Spálení pařezu na hromadách o D do 1,0 m</t>
  </si>
  <si>
    <t>906029948</t>
  </si>
  <si>
    <t>2+1+1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</si>
</sst>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16027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Hráz na Moravě Háj - Bohuslavice, přitěžovací lavice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Bohuslavice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16. 5. 2024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AQUA Centrum Břeclav s r.o.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24.7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'000 001 - Ostatní a vedle...'!J30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'000 001 - Ostatní a vedle...'!P119</f>
        <v>0</v>
      </c>
      <c r="AV95" s="128">
        <f>'000 001 - Ostatní a vedle...'!J33</f>
        <v>0</v>
      </c>
      <c r="AW95" s="128">
        <f>'000 001 - Ostatní a vedle...'!J34</f>
        <v>0</v>
      </c>
      <c r="AX95" s="128">
        <f>'000 001 - Ostatní a vedle...'!J35</f>
        <v>0</v>
      </c>
      <c r="AY95" s="128">
        <f>'000 001 - Ostatní a vedle...'!J36</f>
        <v>0</v>
      </c>
      <c r="AZ95" s="128">
        <f>'000 001 - Ostatní a vedle...'!F33</f>
        <v>0</v>
      </c>
      <c r="BA95" s="128">
        <f>'000 001 - Ostatní a vedle...'!F34</f>
        <v>0</v>
      </c>
      <c r="BB95" s="128">
        <f>'000 001 - Ostatní a vedle...'!F35</f>
        <v>0</v>
      </c>
      <c r="BC95" s="128">
        <f>'000 001 - Ostatní a vedle...'!F36</f>
        <v>0</v>
      </c>
      <c r="BD95" s="130">
        <f>'000 001 - Ostatní a vedle...'!F37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24.7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'001 001 - Přitěžovací lavice'!J30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'001 001 - Přitěžovací lavice'!P121</f>
        <v>0</v>
      </c>
      <c r="AV96" s="128">
        <f>'001 001 - Přitěžovací lavice'!J33</f>
        <v>0</v>
      </c>
      <c r="AW96" s="128">
        <f>'001 001 - Přitěžovací lavice'!J34</f>
        <v>0</v>
      </c>
      <c r="AX96" s="128">
        <f>'001 001 - Přitěžovací lavice'!J35</f>
        <v>0</v>
      </c>
      <c r="AY96" s="128">
        <f>'001 001 - Přitěžovací lavice'!J36</f>
        <v>0</v>
      </c>
      <c r="AZ96" s="128">
        <f>'001 001 - Přitěžovací lavice'!F33</f>
        <v>0</v>
      </c>
      <c r="BA96" s="128">
        <f>'001 001 - Přitěžovací lavice'!F34</f>
        <v>0</v>
      </c>
      <c r="BB96" s="128">
        <f>'001 001 - Přitěžovací lavice'!F35</f>
        <v>0</v>
      </c>
      <c r="BC96" s="128">
        <f>'001 001 - Přitěžovací lavice'!F36</f>
        <v>0</v>
      </c>
      <c r="BD96" s="130">
        <f>'001 001 - Přitěžovací lavice'!F37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24.7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'001 002 - Odstranění stro...'!J30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32">
        <v>0</v>
      </c>
      <c r="AT97" s="133">
        <f>ROUND(SUM(AV97:AW97),2)</f>
        <v>0</v>
      </c>
      <c r="AU97" s="134">
        <f>'001 002 - Odstranění stro...'!P118</f>
        <v>0</v>
      </c>
      <c r="AV97" s="133">
        <f>'001 002 - Odstranění stro...'!J33</f>
        <v>0</v>
      </c>
      <c r="AW97" s="133">
        <f>'001 002 - Odstranění stro...'!J34</f>
        <v>0</v>
      </c>
      <c r="AX97" s="133">
        <f>'001 002 - Odstranění stro...'!J35</f>
        <v>0</v>
      </c>
      <c r="AY97" s="133">
        <f>'001 002 - Odstranění stro...'!J36</f>
        <v>0</v>
      </c>
      <c r="AZ97" s="133">
        <f>'001 002 - Odstranění stro...'!F33</f>
        <v>0</v>
      </c>
      <c r="BA97" s="133">
        <f>'001 002 - Odstranění stro...'!F34</f>
        <v>0</v>
      </c>
      <c r="BB97" s="133">
        <f>'001 002 - Odstranění stro...'!F35</f>
        <v>0</v>
      </c>
      <c r="BC97" s="133">
        <f>'001 002 - Odstranění stro...'!F36</f>
        <v>0</v>
      </c>
      <c r="BD97" s="135">
        <f>'001 002 - Odstranění stro...'!F37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MCCVqC7o4xT+uw6UMmzmev5pjuI1MDWMvKb2M2msWrWQh5gHzWTDiO4ENIgqZtV+EvkHO313qwkX9YA5D8PDrA==" hashValue="PfGWWVSkyV+g5RI85FzmCAjkx1nua18Fe50Mm7x6jxIZg82WTyCyq5fSs08+tbg4iVWFK8qxKmKf1ocR8RMdb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00 001 - Ostatní a vedle...'!C2" display="/"/>
    <hyperlink ref="A96" location="'001 001 - Přitěžovací lavice'!C2" display="/"/>
    <hyperlink ref="A97" location="'001 002 - Odstranění str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Hráz na Moravě Háj - Bohuslavice, přitěžovací lavice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16. 5. 2024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ROUND((SUM(BE119:BE140)),  2)</f>
        <v>0</v>
      </c>
      <c r="G33" s="38"/>
      <c r="H33" s="38"/>
      <c r="I33" s="155">
        <v>0.20999999999999999</v>
      </c>
      <c r="J33" s="154">
        <f>ROUND(((SUM(BE119:BE140))*I33),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ROUND((SUM(BF119:BF140)),  2)</f>
        <v>0</v>
      </c>
      <c r="G34" s="38"/>
      <c r="H34" s="38"/>
      <c r="I34" s="155">
        <v>0.12</v>
      </c>
      <c r="J34" s="154">
        <f>ROUND(((SUM(BF119:BF140))*I34),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ROUND((SUM(BG119:BG140)),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ROUND((SUM(BH119:BH140)),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ROUND((SUM(BI119:BI140)),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Hráz na Moravě Háj - Bohuslavice, přitěžovací lavice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000 001 - Ostatní a vedlejší nákladsy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Bohuslavice</v>
      </c>
      <c r="G89" s="40"/>
      <c r="H89" s="40"/>
      <c r="I89" s="32" t="s">
        <v>22</v>
      </c>
      <c r="J89" s="79" t="str">
        <f>IF(J12="","",J12)</f>
        <v>16. 5. 2024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AQUA Centrum Břeclav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100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101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102</v>
      </c>
      <c r="E99" s="188"/>
      <c r="F99" s="188"/>
      <c r="G99" s="188"/>
      <c r="H99" s="188"/>
      <c r="I99" s="188"/>
      <c r="J99" s="189">
        <f>J138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103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Hráz na Moravě Háj - Bohuslavice, přitěžovací lavice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000 001 - Ostatní a vedlejší nákladsy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Bohuslavice</v>
      </c>
      <c r="G113" s="40"/>
      <c r="H113" s="40"/>
      <c r="I113" s="32" t="s">
        <v>22</v>
      </c>
      <c r="J113" s="79" t="str">
        <f>IF(J12="","",J12)</f>
        <v>16. 5. 2024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30</v>
      </c>
      <c r="J115" s="36" t="str">
        <f>E21</f>
        <v>AQUA Centrum Břeclav s 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104</v>
      </c>
      <c r="D118" s="194" t="s">
        <v>60</v>
      </c>
      <c r="E118" s="194" t="s">
        <v>56</v>
      </c>
      <c r="F118" s="194" t="s">
        <v>57</v>
      </c>
      <c r="G118" s="194" t="s">
        <v>105</v>
      </c>
      <c r="H118" s="194" t="s">
        <v>106</v>
      </c>
      <c r="I118" s="194" t="s">
        <v>107</v>
      </c>
      <c r="J118" s="195" t="s">
        <v>97</v>
      </c>
      <c r="K118" s="196" t="s">
        <v>108</v>
      </c>
      <c r="L118" s="197"/>
      <c r="M118" s="100" t="s">
        <v>1</v>
      </c>
      <c r="N118" s="101" t="s">
        <v>39</v>
      </c>
      <c r="O118" s="101" t="s">
        <v>109</v>
      </c>
      <c r="P118" s="101" t="s">
        <v>110</v>
      </c>
      <c r="Q118" s="101" t="s">
        <v>111</v>
      </c>
      <c r="R118" s="101" t="s">
        <v>112</v>
      </c>
      <c r="S118" s="101" t="s">
        <v>113</v>
      </c>
      <c r="T118" s="102" t="s">
        <v>114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115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</f>
        <v>0</v>
      </c>
      <c r="Q119" s="104"/>
      <c r="R119" s="200">
        <f>R120</f>
        <v>0</v>
      </c>
      <c r="S119" s="104"/>
      <c r="T119" s="201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74</v>
      </c>
      <c r="AU119" s="17" t="s">
        <v>99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74</v>
      </c>
      <c r="E120" s="206" t="s">
        <v>116</v>
      </c>
      <c r="F120" s="206" t="s">
        <v>117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P121+P138</f>
        <v>0</v>
      </c>
      <c r="Q120" s="211"/>
      <c r="R120" s="212">
        <f>R121+R138</f>
        <v>0</v>
      </c>
      <c r="S120" s="211"/>
      <c r="T120" s="213">
        <f>T121+T138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118</v>
      </c>
      <c r="AT120" s="215" t="s">
        <v>74</v>
      </c>
      <c r="AU120" s="215" t="s">
        <v>75</v>
      </c>
      <c r="AY120" s="214" t="s">
        <v>119</v>
      </c>
      <c r="BK120" s="216">
        <f>BK121+BK138</f>
        <v>0</v>
      </c>
    </row>
    <row r="121" s="12" customFormat="1" ht="22.8" customHeight="1">
      <c r="A121" s="12"/>
      <c r="B121" s="203"/>
      <c r="C121" s="204"/>
      <c r="D121" s="205" t="s">
        <v>74</v>
      </c>
      <c r="E121" s="217" t="s">
        <v>120</v>
      </c>
      <c r="F121" s="217" t="s">
        <v>121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SUM(P122:P137)</f>
        <v>0</v>
      </c>
      <c r="Q121" s="211"/>
      <c r="R121" s="212">
        <f>SUM(R122:R137)</f>
        <v>0</v>
      </c>
      <c r="S121" s="211"/>
      <c r="T121" s="213">
        <f>SUM(T122:T137)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118</v>
      </c>
      <c r="AT121" s="215" t="s">
        <v>74</v>
      </c>
      <c r="AU121" s="215" t="s">
        <v>83</v>
      </c>
      <c r="AY121" s="214" t="s">
        <v>119</v>
      </c>
      <c r="BK121" s="216">
        <f>SUM(BK122:BK137)</f>
        <v>0</v>
      </c>
    </row>
    <row r="122" s="2" customFormat="1" ht="16.5" customHeight="1">
      <c r="A122" s="38"/>
      <c r="B122" s="39"/>
      <c r="C122" s="219" t="s">
        <v>83</v>
      </c>
      <c r="D122" s="219" t="s">
        <v>122</v>
      </c>
      <c r="E122" s="220" t="s">
        <v>123</v>
      </c>
      <c r="F122" s="221" t="s">
        <v>124</v>
      </c>
      <c r="G122" s="222" t="s">
        <v>125</v>
      </c>
      <c r="H122" s="223">
        <v>1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40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126</v>
      </c>
      <c r="AT122" s="231" t="s">
        <v>122</v>
      </c>
      <c r="AU122" s="231" t="s">
        <v>85</v>
      </c>
      <c r="AY122" s="17" t="s">
        <v>119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83</v>
      </c>
      <c r="BK122" s="232">
        <f>ROUND(I122*H122,2)</f>
        <v>0</v>
      </c>
      <c r="BL122" s="17" t="s">
        <v>126</v>
      </c>
      <c r="BM122" s="231" t="s">
        <v>127</v>
      </c>
    </row>
    <row r="123" s="13" customFormat="1">
      <c r="A123" s="13"/>
      <c r="B123" s="233"/>
      <c r="C123" s="234"/>
      <c r="D123" s="235" t="s">
        <v>128</v>
      </c>
      <c r="E123" s="236" t="s">
        <v>1</v>
      </c>
      <c r="F123" s="237" t="s">
        <v>129</v>
      </c>
      <c r="G123" s="234"/>
      <c r="H123" s="236" t="s">
        <v>1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128</v>
      </c>
      <c r="AU123" s="243" t="s">
        <v>85</v>
      </c>
      <c r="AV123" s="13" t="s">
        <v>83</v>
      </c>
      <c r="AW123" s="13" t="s">
        <v>32</v>
      </c>
      <c r="AX123" s="13" t="s">
        <v>75</v>
      </c>
      <c r="AY123" s="243" t="s">
        <v>119</v>
      </c>
    </row>
    <row r="124" s="14" customFormat="1">
      <c r="A124" s="14"/>
      <c r="B124" s="244"/>
      <c r="C124" s="245"/>
      <c r="D124" s="235" t="s">
        <v>128</v>
      </c>
      <c r="E124" s="246" t="s">
        <v>1</v>
      </c>
      <c r="F124" s="247" t="s">
        <v>130</v>
      </c>
      <c r="G124" s="245"/>
      <c r="H124" s="248">
        <v>1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128</v>
      </c>
      <c r="AU124" s="254" t="s">
        <v>85</v>
      </c>
      <c r="AV124" s="14" t="s">
        <v>85</v>
      </c>
      <c r="AW124" s="14" t="s">
        <v>32</v>
      </c>
      <c r="AX124" s="14" t="s">
        <v>83</v>
      </c>
      <c r="AY124" s="254" t="s">
        <v>119</v>
      </c>
    </row>
    <row r="125" s="2" customFormat="1" ht="16.5" customHeight="1">
      <c r="A125" s="38"/>
      <c r="B125" s="39"/>
      <c r="C125" s="219" t="s">
        <v>85</v>
      </c>
      <c r="D125" s="219" t="s">
        <v>122</v>
      </c>
      <c r="E125" s="220" t="s">
        <v>131</v>
      </c>
      <c r="F125" s="221" t="s">
        <v>132</v>
      </c>
      <c r="G125" s="222" t="s">
        <v>125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40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126</v>
      </c>
      <c r="AT125" s="231" t="s">
        <v>122</v>
      </c>
      <c r="AU125" s="231" t="s">
        <v>85</v>
      </c>
      <c r="AY125" s="17" t="s">
        <v>119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83</v>
      </c>
      <c r="BK125" s="232">
        <f>ROUND(I125*H125,2)</f>
        <v>0</v>
      </c>
      <c r="BL125" s="17" t="s">
        <v>126</v>
      </c>
      <c r="BM125" s="231" t="s">
        <v>133</v>
      </c>
    </row>
    <row r="126" s="14" customFormat="1">
      <c r="A126" s="14"/>
      <c r="B126" s="244"/>
      <c r="C126" s="245"/>
      <c r="D126" s="235" t="s">
        <v>128</v>
      </c>
      <c r="E126" s="246" t="s">
        <v>1</v>
      </c>
      <c r="F126" s="247" t="s">
        <v>134</v>
      </c>
      <c r="G126" s="245"/>
      <c r="H126" s="248">
        <v>1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128</v>
      </c>
      <c r="AU126" s="254" t="s">
        <v>85</v>
      </c>
      <c r="AV126" s="14" t="s">
        <v>85</v>
      </c>
      <c r="AW126" s="14" t="s">
        <v>32</v>
      </c>
      <c r="AX126" s="14" t="s">
        <v>83</v>
      </c>
      <c r="AY126" s="254" t="s">
        <v>119</v>
      </c>
    </row>
    <row r="127" s="2" customFormat="1" ht="16.5" customHeight="1">
      <c r="A127" s="38"/>
      <c r="B127" s="39"/>
      <c r="C127" s="219" t="s">
        <v>135</v>
      </c>
      <c r="D127" s="219" t="s">
        <v>122</v>
      </c>
      <c r="E127" s="220" t="s">
        <v>136</v>
      </c>
      <c r="F127" s="221" t="s">
        <v>137</v>
      </c>
      <c r="G127" s="222" t="s">
        <v>125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40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126</v>
      </c>
      <c r="AT127" s="231" t="s">
        <v>122</v>
      </c>
      <c r="AU127" s="231" t="s">
        <v>85</v>
      </c>
      <c r="AY127" s="17" t="s">
        <v>119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83</v>
      </c>
      <c r="BK127" s="232">
        <f>ROUND(I127*H127,2)</f>
        <v>0</v>
      </c>
      <c r="BL127" s="17" t="s">
        <v>126</v>
      </c>
      <c r="BM127" s="231" t="s">
        <v>138</v>
      </c>
    </row>
    <row r="128" s="14" customFormat="1">
      <c r="A128" s="14"/>
      <c r="B128" s="244"/>
      <c r="C128" s="245"/>
      <c r="D128" s="235" t="s">
        <v>128</v>
      </c>
      <c r="E128" s="246" t="s">
        <v>1</v>
      </c>
      <c r="F128" s="247" t="s">
        <v>139</v>
      </c>
      <c r="G128" s="245"/>
      <c r="H128" s="248">
        <v>1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128</v>
      </c>
      <c r="AU128" s="254" t="s">
        <v>85</v>
      </c>
      <c r="AV128" s="14" t="s">
        <v>85</v>
      </c>
      <c r="AW128" s="14" t="s">
        <v>32</v>
      </c>
      <c r="AX128" s="14" t="s">
        <v>83</v>
      </c>
      <c r="AY128" s="254" t="s">
        <v>119</v>
      </c>
    </row>
    <row r="129" s="2" customFormat="1" ht="16.5" customHeight="1">
      <c r="A129" s="38"/>
      <c r="B129" s="39"/>
      <c r="C129" s="219" t="s">
        <v>140</v>
      </c>
      <c r="D129" s="219" t="s">
        <v>122</v>
      </c>
      <c r="E129" s="220" t="s">
        <v>141</v>
      </c>
      <c r="F129" s="221" t="s">
        <v>142</v>
      </c>
      <c r="G129" s="222" t="s">
        <v>125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40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126</v>
      </c>
      <c r="AT129" s="231" t="s">
        <v>122</v>
      </c>
      <c r="AU129" s="231" t="s">
        <v>85</v>
      </c>
      <c r="AY129" s="17" t="s">
        <v>119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83</v>
      </c>
      <c r="BK129" s="232">
        <f>ROUND(I129*H129,2)</f>
        <v>0</v>
      </c>
      <c r="BL129" s="17" t="s">
        <v>126</v>
      </c>
      <c r="BM129" s="231" t="s">
        <v>143</v>
      </c>
    </row>
    <row r="130" s="2" customFormat="1" ht="16.5" customHeight="1">
      <c r="A130" s="38"/>
      <c r="B130" s="39"/>
      <c r="C130" s="219" t="s">
        <v>118</v>
      </c>
      <c r="D130" s="219" t="s">
        <v>122</v>
      </c>
      <c r="E130" s="220" t="s">
        <v>144</v>
      </c>
      <c r="F130" s="221" t="s">
        <v>145</v>
      </c>
      <c r="G130" s="222" t="s">
        <v>125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40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126</v>
      </c>
      <c r="AT130" s="231" t="s">
        <v>122</v>
      </c>
      <c r="AU130" s="231" t="s">
        <v>85</v>
      </c>
      <c r="AY130" s="17" t="s">
        <v>119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83</v>
      </c>
      <c r="BK130" s="232">
        <f>ROUND(I130*H130,2)</f>
        <v>0</v>
      </c>
      <c r="BL130" s="17" t="s">
        <v>126</v>
      </c>
      <c r="BM130" s="231" t="s">
        <v>146</v>
      </c>
    </row>
    <row r="131" s="2" customFormat="1" ht="24.15" customHeight="1">
      <c r="A131" s="38"/>
      <c r="B131" s="39"/>
      <c r="C131" s="219" t="s">
        <v>147</v>
      </c>
      <c r="D131" s="219" t="s">
        <v>122</v>
      </c>
      <c r="E131" s="220" t="s">
        <v>148</v>
      </c>
      <c r="F131" s="221" t="s">
        <v>149</v>
      </c>
      <c r="G131" s="222" t="s">
        <v>125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40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126</v>
      </c>
      <c r="AT131" s="231" t="s">
        <v>122</v>
      </c>
      <c r="AU131" s="231" t="s">
        <v>85</v>
      </c>
      <c r="AY131" s="17" t="s">
        <v>119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83</v>
      </c>
      <c r="BK131" s="232">
        <f>ROUND(I131*H131,2)</f>
        <v>0</v>
      </c>
      <c r="BL131" s="17" t="s">
        <v>126</v>
      </c>
      <c r="BM131" s="231" t="s">
        <v>150</v>
      </c>
    </row>
    <row r="132" s="14" customFormat="1">
      <c r="A132" s="14"/>
      <c r="B132" s="244"/>
      <c r="C132" s="245"/>
      <c r="D132" s="235" t="s">
        <v>128</v>
      </c>
      <c r="E132" s="246" t="s">
        <v>1</v>
      </c>
      <c r="F132" s="247" t="s">
        <v>151</v>
      </c>
      <c r="G132" s="245"/>
      <c r="H132" s="248">
        <v>1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128</v>
      </c>
      <c r="AU132" s="254" t="s">
        <v>85</v>
      </c>
      <c r="AV132" s="14" t="s">
        <v>85</v>
      </c>
      <c r="AW132" s="14" t="s">
        <v>32</v>
      </c>
      <c r="AX132" s="14" t="s">
        <v>83</v>
      </c>
      <c r="AY132" s="254" t="s">
        <v>119</v>
      </c>
    </row>
    <row r="133" s="2" customFormat="1" ht="16.5" customHeight="1">
      <c r="A133" s="38"/>
      <c r="B133" s="39"/>
      <c r="C133" s="219" t="s">
        <v>152</v>
      </c>
      <c r="D133" s="219" t="s">
        <v>122</v>
      </c>
      <c r="E133" s="220" t="s">
        <v>153</v>
      </c>
      <c r="F133" s="221" t="s">
        <v>154</v>
      </c>
      <c r="G133" s="222" t="s">
        <v>125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40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126</v>
      </c>
      <c r="AT133" s="231" t="s">
        <v>122</v>
      </c>
      <c r="AU133" s="231" t="s">
        <v>85</v>
      </c>
      <c r="AY133" s="17" t="s">
        <v>119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83</v>
      </c>
      <c r="BK133" s="232">
        <f>ROUND(I133*H133,2)</f>
        <v>0</v>
      </c>
      <c r="BL133" s="17" t="s">
        <v>126</v>
      </c>
      <c r="BM133" s="231" t="s">
        <v>155</v>
      </c>
    </row>
    <row r="134" s="2" customFormat="1" ht="16.5" customHeight="1">
      <c r="A134" s="38"/>
      <c r="B134" s="39"/>
      <c r="C134" s="219" t="s">
        <v>156</v>
      </c>
      <c r="D134" s="219" t="s">
        <v>122</v>
      </c>
      <c r="E134" s="220" t="s">
        <v>157</v>
      </c>
      <c r="F134" s="221" t="s">
        <v>158</v>
      </c>
      <c r="G134" s="222" t="s">
        <v>125</v>
      </c>
      <c r="H134" s="223">
        <v>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40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126</v>
      </c>
      <c r="AT134" s="231" t="s">
        <v>122</v>
      </c>
      <c r="AU134" s="231" t="s">
        <v>85</v>
      </c>
      <c r="AY134" s="17" t="s">
        <v>119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83</v>
      </c>
      <c r="BK134" s="232">
        <f>ROUND(I134*H134,2)</f>
        <v>0</v>
      </c>
      <c r="BL134" s="17" t="s">
        <v>126</v>
      </c>
      <c r="BM134" s="231" t="s">
        <v>159</v>
      </c>
    </row>
    <row r="135" s="13" customFormat="1">
      <c r="A135" s="13"/>
      <c r="B135" s="233"/>
      <c r="C135" s="234"/>
      <c r="D135" s="235" t="s">
        <v>128</v>
      </c>
      <c r="E135" s="236" t="s">
        <v>1</v>
      </c>
      <c r="F135" s="237" t="s">
        <v>160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128</v>
      </c>
      <c r="AU135" s="243" t="s">
        <v>85</v>
      </c>
      <c r="AV135" s="13" t="s">
        <v>83</v>
      </c>
      <c r="AW135" s="13" t="s">
        <v>32</v>
      </c>
      <c r="AX135" s="13" t="s">
        <v>75</v>
      </c>
      <c r="AY135" s="243" t="s">
        <v>119</v>
      </c>
    </row>
    <row r="136" s="13" customFormat="1">
      <c r="A136" s="13"/>
      <c r="B136" s="233"/>
      <c r="C136" s="234"/>
      <c r="D136" s="235" t="s">
        <v>128</v>
      </c>
      <c r="E136" s="236" t="s">
        <v>1</v>
      </c>
      <c r="F136" s="237" t="s">
        <v>161</v>
      </c>
      <c r="G136" s="234"/>
      <c r="H136" s="236" t="s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128</v>
      </c>
      <c r="AU136" s="243" t="s">
        <v>85</v>
      </c>
      <c r="AV136" s="13" t="s">
        <v>83</v>
      </c>
      <c r="AW136" s="13" t="s">
        <v>32</v>
      </c>
      <c r="AX136" s="13" t="s">
        <v>75</v>
      </c>
      <c r="AY136" s="243" t="s">
        <v>119</v>
      </c>
    </row>
    <row r="137" s="14" customFormat="1">
      <c r="A137" s="14"/>
      <c r="B137" s="244"/>
      <c r="C137" s="245"/>
      <c r="D137" s="235" t="s">
        <v>128</v>
      </c>
      <c r="E137" s="246" t="s">
        <v>1</v>
      </c>
      <c r="F137" s="247" t="s">
        <v>162</v>
      </c>
      <c r="G137" s="245"/>
      <c r="H137" s="248">
        <v>1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128</v>
      </c>
      <c r="AU137" s="254" t="s">
        <v>85</v>
      </c>
      <c r="AV137" s="14" t="s">
        <v>85</v>
      </c>
      <c r="AW137" s="14" t="s">
        <v>32</v>
      </c>
      <c r="AX137" s="14" t="s">
        <v>83</v>
      </c>
      <c r="AY137" s="254" t="s">
        <v>119</v>
      </c>
    </row>
    <row r="138" s="12" customFormat="1" ht="22.8" customHeight="1">
      <c r="A138" s="12"/>
      <c r="B138" s="203"/>
      <c r="C138" s="204"/>
      <c r="D138" s="205" t="s">
        <v>74</v>
      </c>
      <c r="E138" s="217" t="s">
        <v>163</v>
      </c>
      <c r="F138" s="217" t="s">
        <v>164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SUM(P139:P140)</f>
        <v>0</v>
      </c>
      <c r="Q138" s="211"/>
      <c r="R138" s="212">
        <f>SUM(R139:R140)</f>
        <v>0</v>
      </c>
      <c r="S138" s="211"/>
      <c r="T138" s="213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118</v>
      </c>
      <c r="AT138" s="215" t="s">
        <v>74</v>
      </c>
      <c r="AU138" s="215" t="s">
        <v>83</v>
      </c>
      <c r="AY138" s="214" t="s">
        <v>119</v>
      </c>
      <c r="BK138" s="216">
        <f>SUM(BK139:BK140)</f>
        <v>0</v>
      </c>
    </row>
    <row r="139" s="2" customFormat="1" ht="16.5" customHeight="1">
      <c r="A139" s="38"/>
      <c r="B139" s="39"/>
      <c r="C139" s="219" t="s">
        <v>165</v>
      </c>
      <c r="D139" s="219" t="s">
        <v>122</v>
      </c>
      <c r="E139" s="220" t="s">
        <v>166</v>
      </c>
      <c r="F139" s="221" t="s">
        <v>164</v>
      </c>
      <c r="G139" s="222" t="s">
        <v>125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40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126</v>
      </c>
      <c r="AT139" s="231" t="s">
        <v>122</v>
      </c>
      <c r="AU139" s="231" t="s">
        <v>85</v>
      </c>
      <c r="AY139" s="17" t="s">
        <v>119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83</v>
      </c>
      <c r="BK139" s="232">
        <f>ROUND(I139*H139,2)</f>
        <v>0</v>
      </c>
      <c r="BL139" s="17" t="s">
        <v>126</v>
      </c>
      <c r="BM139" s="231" t="s">
        <v>167</v>
      </c>
    </row>
    <row r="140" s="14" customFormat="1">
      <c r="A140" s="14"/>
      <c r="B140" s="244"/>
      <c r="C140" s="245"/>
      <c r="D140" s="235" t="s">
        <v>128</v>
      </c>
      <c r="E140" s="246" t="s">
        <v>1</v>
      </c>
      <c r="F140" s="247" t="s">
        <v>168</v>
      </c>
      <c r="G140" s="245"/>
      <c r="H140" s="248">
        <v>1</v>
      </c>
      <c r="I140" s="249"/>
      <c r="J140" s="245"/>
      <c r="K140" s="245"/>
      <c r="L140" s="250"/>
      <c r="M140" s="255"/>
      <c r="N140" s="256"/>
      <c r="O140" s="256"/>
      <c r="P140" s="256"/>
      <c r="Q140" s="256"/>
      <c r="R140" s="256"/>
      <c r="S140" s="256"/>
      <c r="T140" s="257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128</v>
      </c>
      <c r="AU140" s="254" t="s">
        <v>85</v>
      </c>
      <c r="AV140" s="14" t="s">
        <v>85</v>
      </c>
      <c r="AW140" s="14" t="s">
        <v>32</v>
      </c>
      <c r="AX140" s="14" t="s">
        <v>83</v>
      </c>
      <c r="AY140" s="254" t="s">
        <v>119</v>
      </c>
    </row>
    <row r="141" s="2" customFormat="1" ht="6.96" customHeight="1">
      <c r="A141" s="38"/>
      <c r="B141" s="66"/>
      <c r="C141" s="67"/>
      <c r="D141" s="67"/>
      <c r="E141" s="67"/>
      <c r="F141" s="67"/>
      <c r="G141" s="67"/>
      <c r="H141" s="67"/>
      <c r="I141" s="67"/>
      <c r="J141" s="67"/>
      <c r="K141" s="67"/>
      <c r="L141" s="44"/>
      <c r="M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</sheetData>
  <sheetProtection sheet="1" autoFilter="0" formatColumns="0" formatRows="0" objects="1" scenarios="1" spinCount="100000" saltValue="7yCglHJYeoLBNnu+OYQO+6iQRuvXaAiOLrlRcuAxj05quDruCa6MyCMp+SGLUjMGE4G2IZk9qzKoqA8P8OW/mQ==" hashValue="Gj+2OrJJS3OjPsRyRxPUUgt47UVgAUjyDzpc3VSlDFTXIlUuMSAXZ5s8zBD4qMqZXy9UZ7b5PlblcHM8+nNXOg==" algorithmName="SHA-512" password="CC35"/>
  <autoFilter ref="C118:K140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Hráz na Moravě Háj - Bohuslavice, přitěžovací lavice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169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16. 5. 2024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ROUND((SUM(BE121:BE190)),  2)</f>
        <v>0</v>
      </c>
      <c r="G33" s="38"/>
      <c r="H33" s="38"/>
      <c r="I33" s="155">
        <v>0.20999999999999999</v>
      </c>
      <c r="J33" s="154">
        <f>ROUND(((SUM(BE121:BE190))*I33),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ROUND((SUM(BF121:BF190)),  2)</f>
        <v>0</v>
      </c>
      <c r="G34" s="38"/>
      <c r="H34" s="38"/>
      <c r="I34" s="155">
        <v>0.12</v>
      </c>
      <c r="J34" s="154">
        <f>ROUND(((SUM(BF121:BF190))*I34),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ROUND((SUM(BG121:BG190)),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ROUND((SUM(BH121:BH190)),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ROUND((SUM(BI121:BI190)),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Hráz na Moravě Háj - Bohuslavice, přitěžovací lavice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001 001 - Přitěžovací lavice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Bohuslavice</v>
      </c>
      <c r="G89" s="40"/>
      <c r="H89" s="40"/>
      <c r="I89" s="32" t="s">
        <v>22</v>
      </c>
      <c r="J89" s="79" t="str">
        <f>IF(J12="","",J12)</f>
        <v>16. 5. 2024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AQUA Centrum Břeclav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170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171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172</v>
      </c>
      <c r="E99" s="188"/>
      <c r="F99" s="188"/>
      <c r="G99" s="188"/>
      <c r="H99" s="188"/>
      <c r="I99" s="188"/>
      <c r="J99" s="189">
        <f>J161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173</v>
      </c>
      <c r="E100" s="188"/>
      <c r="F100" s="188"/>
      <c r="G100" s="188"/>
      <c r="H100" s="188"/>
      <c r="I100" s="188"/>
      <c r="J100" s="189">
        <f>J173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174</v>
      </c>
      <c r="E101" s="188"/>
      <c r="F101" s="188"/>
      <c r="G101" s="188"/>
      <c r="H101" s="188"/>
      <c r="I101" s="188"/>
      <c r="J101" s="189">
        <f>J189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103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Hráz na Moravě Háj - Bohuslavice, přitěžovací lavice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93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001 001 - Přitěžovací lavice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Bohuslavice</v>
      </c>
      <c r="G115" s="40"/>
      <c r="H115" s="40"/>
      <c r="I115" s="32" t="s">
        <v>22</v>
      </c>
      <c r="J115" s="79" t="str">
        <f>IF(J12="","",J12)</f>
        <v>16. 5. 2024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30</v>
      </c>
      <c r="J117" s="36" t="str">
        <f>E21</f>
        <v>AQUA Centrum Břeclav s 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104</v>
      </c>
      <c r="D120" s="194" t="s">
        <v>60</v>
      </c>
      <c r="E120" s="194" t="s">
        <v>56</v>
      </c>
      <c r="F120" s="194" t="s">
        <v>57</v>
      </c>
      <c r="G120" s="194" t="s">
        <v>105</v>
      </c>
      <c r="H120" s="194" t="s">
        <v>106</v>
      </c>
      <c r="I120" s="194" t="s">
        <v>107</v>
      </c>
      <c r="J120" s="195" t="s">
        <v>97</v>
      </c>
      <c r="K120" s="196" t="s">
        <v>108</v>
      </c>
      <c r="L120" s="197"/>
      <c r="M120" s="100" t="s">
        <v>1</v>
      </c>
      <c r="N120" s="101" t="s">
        <v>39</v>
      </c>
      <c r="O120" s="101" t="s">
        <v>109</v>
      </c>
      <c r="P120" s="101" t="s">
        <v>110</v>
      </c>
      <c r="Q120" s="101" t="s">
        <v>111</v>
      </c>
      <c r="R120" s="101" t="s">
        <v>112</v>
      </c>
      <c r="S120" s="101" t="s">
        <v>113</v>
      </c>
      <c r="T120" s="102" t="s">
        <v>114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115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5251.9170699999995</v>
      </c>
      <c r="S121" s="104"/>
      <c r="T121" s="201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74</v>
      </c>
      <c r="AU121" s="17" t="s">
        <v>99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74</v>
      </c>
      <c r="E122" s="206" t="s">
        <v>175</v>
      </c>
      <c r="F122" s="206" t="s">
        <v>176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P123+P161+P173+P189</f>
        <v>0</v>
      </c>
      <c r="Q122" s="211"/>
      <c r="R122" s="212">
        <f>R123+R161+R173+R189</f>
        <v>5251.9170699999995</v>
      </c>
      <c r="S122" s="211"/>
      <c r="T122" s="213">
        <f>T123+T161+T173+T189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83</v>
      </c>
      <c r="AT122" s="215" t="s">
        <v>74</v>
      </c>
      <c r="AU122" s="215" t="s">
        <v>75</v>
      </c>
      <c r="AY122" s="214" t="s">
        <v>119</v>
      </c>
      <c r="BK122" s="216">
        <f>BK123+BK161+BK173+BK189</f>
        <v>0</v>
      </c>
    </row>
    <row r="123" s="12" customFormat="1" ht="22.8" customHeight="1">
      <c r="A123" s="12"/>
      <c r="B123" s="203"/>
      <c r="C123" s="204"/>
      <c r="D123" s="205" t="s">
        <v>74</v>
      </c>
      <c r="E123" s="217" t="s">
        <v>83</v>
      </c>
      <c r="F123" s="217" t="s">
        <v>177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SUM(P124:P160)</f>
        <v>0</v>
      </c>
      <c r="Q123" s="211"/>
      <c r="R123" s="212">
        <f>SUM(R124:R160)</f>
        <v>662.17002500000001</v>
      </c>
      <c r="S123" s="211"/>
      <c r="T123" s="213">
        <f>SUM(T124:T160)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83</v>
      </c>
      <c r="AT123" s="215" t="s">
        <v>74</v>
      </c>
      <c r="AU123" s="215" t="s">
        <v>83</v>
      </c>
      <c r="AY123" s="214" t="s">
        <v>119</v>
      </c>
      <c r="BK123" s="216">
        <f>SUM(BK124:BK160)</f>
        <v>0</v>
      </c>
    </row>
    <row r="124" s="2" customFormat="1" ht="16.5" customHeight="1">
      <c r="A124" s="38"/>
      <c r="B124" s="39"/>
      <c r="C124" s="219" t="s">
        <v>83</v>
      </c>
      <c r="D124" s="219" t="s">
        <v>122</v>
      </c>
      <c r="E124" s="220" t="s">
        <v>178</v>
      </c>
      <c r="F124" s="221" t="s">
        <v>179</v>
      </c>
      <c r="G124" s="222" t="s">
        <v>180</v>
      </c>
      <c r="H124" s="223">
        <v>2813.4499999999998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40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140</v>
      </c>
      <c r="AT124" s="231" t="s">
        <v>122</v>
      </c>
      <c r="AU124" s="231" t="s">
        <v>85</v>
      </c>
      <c r="AY124" s="17" t="s">
        <v>119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83</v>
      </c>
      <c r="BK124" s="232">
        <f>ROUND(I124*H124,2)</f>
        <v>0</v>
      </c>
      <c r="BL124" s="17" t="s">
        <v>140</v>
      </c>
      <c r="BM124" s="231" t="s">
        <v>181</v>
      </c>
    </row>
    <row r="125" s="13" customFormat="1">
      <c r="A125" s="13"/>
      <c r="B125" s="233"/>
      <c r="C125" s="234"/>
      <c r="D125" s="235" t="s">
        <v>128</v>
      </c>
      <c r="E125" s="236" t="s">
        <v>1</v>
      </c>
      <c r="F125" s="237" t="s">
        <v>182</v>
      </c>
      <c r="G125" s="234"/>
      <c r="H125" s="236" t="s">
        <v>1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128</v>
      </c>
      <c r="AU125" s="243" t="s">
        <v>85</v>
      </c>
      <c r="AV125" s="13" t="s">
        <v>83</v>
      </c>
      <c r="AW125" s="13" t="s">
        <v>32</v>
      </c>
      <c r="AX125" s="13" t="s">
        <v>75</v>
      </c>
      <c r="AY125" s="243" t="s">
        <v>119</v>
      </c>
    </row>
    <row r="126" s="13" customFormat="1">
      <c r="A126" s="13"/>
      <c r="B126" s="233"/>
      <c r="C126" s="234"/>
      <c r="D126" s="235" t="s">
        <v>128</v>
      </c>
      <c r="E126" s="236" t="s">
        <v>1</v>
      </c>
      <c r="F126" s="237" t="s">
        <v>183</v>
      </c>
      <c r="G126" s="234"/>
      <c r="H126" s="236" t="s">
        <v>1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3" t="s">
        <v>128</v>
      </c>
      <c r="AU126" s="243" t="s">
        <v>85</v>
      </c>
      <c r="AV126" s="13" t="s">
        <v>83</v>
      </c>
      <c r="AW126" s="13" t="s">
        <v>32</v>
      </c>
      <c r="AX126" s="13" t="s">
        <v>75</v>
      </c>
      <c r="AY126" s="243" t="s">
        <v>119</v>
      </c>
    </row>
    <row r="127" s="13" customFormat="1">
      <c r="A127" s="13"/>
      <c r="B127" s="233"/>
      <c r="C127" s="234"/>
      <c r="D127" s="235" t="s">
        <v>128</v>
      </c>
      <c r="E127" s="236" t="s">
        <v>1</v>
      </c>
      <c r="F127" s="237" t="s">
        <v>184</v>
      </c>
      <c r="G127" s="234"/>
      <c r="H127" s="236" t="s">
        <v>1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128</v>
      </c>
      <c r="AU127" s="243" t="s">
        <v>85</v>
      </c>
      <c r="AV127" s="13" t="s">
        <v>83</v>
      </c>
      <c r="AW127" s="13" t="s">
        <v>32</v>
      </c>
      <c r="AX127" s="13" t="s">
        <v>75</v>
      </c>
      <c r="AY127" s="243" t="s">
        <v>119</v>
      </c>
    </row>
    <row r="128" s="14" customFormat="1">
      <c r="A128" s="14"/>
      <c r="B128" s="244"/>
      <c r="C128" s="245"/>
      <c r="D128" s="235" t="s">
        <v>128</v>
      </c>
      <c r="E128" s="246" t="s">
        <v>1</v>
      </c>
      <c r="F128" s="247" t="s">
        <v>185</v>
      </c>
      <c r="G128" s="245"/>
      <c r="H128" s="248">
        <v>2813.4499999999998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128</v>
      </c>
      <c r="AU128" s="254" t="s">
        <v>85</v>
      </c>
      <c r="AV128" s="14" t="s">
        <v>85</v>
      </c>
      <c r="AW128" s="14" t="s">
        <v>32</v>
      </c>
      <c r="AX128" s="14" t="s">
        <v>83</v>
      </c>
      <c r="AY128" s="254" t="s">
        <v>119</v>
      </c>
    </row>
    <row r="129" s="2" customFormat="1" ht="21.75" customHeight="1">
      <c r="A129" s="38"/>
      <c r="B129" s="39"/>
      <c r="C129" s="219" t="s">
        <v>85</v>
      </c>
      <c r="D129" s="219" t="s">
        <v>122</v>
      </c>
      <c r="E129" s="220" t="s">
        <v>186</v>
      </c>
      <c r="F129" s="221" t="s">
        <v>187</v>
      </c>
      <c r="G129" s="222" t="s">
        <v>188</v>
      </c>
      <c r="H129" s="223">
        <v>194.56100000000001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40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140</v>
      </c>
      <c r="AT129" s="231" t="s">
        <v>122</v>
      </c>
      <c r="AU129" s="231" t="s">
        <v>85</v>
      </c>
      <c r="AY129" s="17" t="s">
        <v>119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83</v>
      </c>
      <c r="BK129" s="232">
        <f>ROUND(I129*H129,2)</f>
        <v>0</v>
      </c>
      <c r="BL129" s="17" t="s">
        <v>140</v>
      </c>
      <c r="BM129" s="231" t="s">
        <v>189</v>
      </c>
    </row>
    <row r="130" s="14" customFormat="1">
      <c r="A130" s="14"/>
      <c r="B130" s="244"/>
      <c r="C130" s="245"/>
      <c r="D130" s="235" t="s">
        <v>128</v>
      </c>
      <c r="E130" s="246" t="s">
        <v>1</v>
      </c>
      <c r="F130" s="247" t="s">
        <v>190</v>
      </c>
      <c r="G130" s="245"/>
      <c r="H130" s="248">
        <v>194.56100000000001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128</v>
      </c>
      <c r="AU130" s="254" t="s">
        <v>85</v>
      </c>
      <c r="AV130" s="14" t="s">
        <v>85</v>
      </c>
      <c r="AW130" s="14" t="s">
        <v>32</v>
      </c>
      <c r="AX130" s="14" t="s">
        <v>83</v>
      </c>
      <c r="AY130" s="254" t="s">
        <v>119</v>
      </c>
    </row>
    <row r="131" s="2" customFormat="1" ht="16.5" customHeight="1">
      <c r="A131" s="38"/>
      <c r="B131" s="39"/>
      <c r="C131" s="219" t="s">
        <v>135</v>
      </c>
      <c r="D131" s="219" t="s">
        <v>122</v>
      </c>
      <c r="E131" s="220" t="s">
        <v>191</v>
      </c>
      <c r="F131" s="221" t="s">
        <v>192</v>
      </c>
      <c r="G131" s="222" t="s">
        <v>188</v>
      </c>
      <c r="H131" s="223">
        <v>605.50999999999999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40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140</v>
      </c>
      <c r="AT131" s="231" t="s">
        <v>122</v>
      </c>
      <c r="AU131" s="231" t="s">
        <v>85</v>
      </c>
      <c r="AY131" s="17" t="s">
        <v>119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83</v>
      </c>
      <c r="BK131" s="232">
        <f>ROUND(I131*H131,2)</f>
        <v>0</v>
      </c>
      <c r="BL131" s="17" t="s">
        <v>140</v>
      </c>
      <c r="BM131" s="231" t="s">
        <v>193</v>
      </c>
    </row>
    <row r="132" s="14" customFormat="1">
      <c r="A132" s="14"/>
      <c r="B132" s="244"/>
      <c r="C132" s="245"/>
      <c r="D132" s="235" t="s">
        <v>128</v>
      </c>
      <c r="E132" s="246" t="s">
        <v>1</v>
      </c>
      <c r="F132" s="247" t="s">
        <v>194</v>
      </c>
      <c r="G132" s="245"/>
      <c r="H132" s="248">
        <v>605.50999999999999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128</v>
      </c>
      <c r="AU132" s="254" t="s">
        <v>85</v>
      </c>
      <c r="AV132" s="14" t="s">
        <v>85</v>
      </c>
      <c r="AW132" s="14" t="s">
        <v>32</v>
      </c>
      <c r="AX132" s="14" t="s">
        <v>83</v>
      </c>
      <c r="AY132" s="254" t="s">
        <v>119</v>
      </c>
    </row>
    <row r="133" s="2" customFormat="1" ht="21.75" customHeight="1">
      <c r="A133" s="38"/>
      <c r="B133" s="39"/>
      <c r="C133" s="219" t="s">
        <v>140</v>
      </c>
      <c r="D133" s="219" t="s">
        <v>122</v>
      </c>
      <c r="E133" s="220" t="s">
        <v>195</v>
      </c>
      <c r="F133" s="221" t="s">
        <v>196</v>
      </c>
      <c r="G133" s="222" t="s">
        <v>188</v>
      </c>
      <c r="H133" s="223">
        <v>194.56100000000001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40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140</v>
      </c>
      <c r="AT133" s="231" t="s">
        <v>122</v>
      </c>
      <c r="AU133" s="231" t="s">
        <v>85</v>
      </c>
      <c r="AY133" s="17" t="s">
        <v>119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83</v>
      </c>
      <c r="BK133" s="232">
        <f>ROUND(I133*H133,2)</f>
        <v>0</v>
      </c>
      <c r="BL133" s="17" t="s">
        <v>140</v>
      </c>
      <c r="BM133" s="231" t="s">
        <v>197</v>
      </c>
    </row>
    <row r="134" s="14" customFormat="1">
      <c r="A134" s="14"/>
      <c r="B134" s="244"/>
      <c r="C134" s="245"/>
      <c r="D134" s="235" t="s">
        <v>128</v>
      </c>
      <c r="E134" s="246" t="s">
        <v>1</v>
      </c>
      <c r="F134" s="247" t="s">
        <v>198</v>
      </c>
      <c r="G134" s="245"/>
      <c r="H134" s="248">
        <v>194.56100000000001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128</v>
      </c>
      <c r="AU134" s="254" t="s">
        <v>85</v>
      </c>
      <c r="AV134" s="14" t="s">
        <v>85</v>
      </c>
      <c r="AW134" s="14" t="s">
        <v>32</v>
      </c>
      <c r="AX134" s="14" t="s">
        <v>83</v>
      </c>
      <c r="AY134" s="254" t="s">
        <v>119</v>
      </c>
    </row>
    <row r="135" s="2" customFormat="1" ht="21.75" customHeight="1">
      <c r="A135" s="38"/>
      <c r="B135" s="39"/>
      <c r="C135" s="219" t="s">
        <v>118</v>
      </c>
      <c r="D135" s="219" t="s">
        <v>122</v>
      </c>
      <c r="E135" s="220" t="s">
        <v>199</v>
      </c>
      <c r="F135" s="221" t="s">
        <v>200</v>
      </c>
      <c r="G135" s="222" t="s">
        <v>188</v>
      </c>
      <c r="H135" s="223">
        <v>105.50400000000001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40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140</v>
      </c>
      <c r="AT135" s="231" t="s">
        <v>122</v>
      </c>
      <c r="AU135" s="231" t="s">
        <v>85</v>
      </c>
      <c r="AY135" s="17" t="s">
        <v>119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83</v>
      </c>
      <c r="BK135" s="232">
        <f>ROUND(I135*H135,2)</f>
        <v>0</v>
      </c>
      <c r="BL135" s="17" t="s">
        <v>140</v>
      </c>
      <c r="BM135" s="231" t="s">
        <v>201</v>
      </c>
    </row>
    <row r="136" s="14" customFormat="1">
      <c r="A136" s="14"/>
      <c r="B136" s="244"/>
      <c r="C136" s="245"/>
      <c r="D136" s="235" t="s">
        <v>128</v>
      </c>
      <c r="E136" s="246" t="s">
        <v>1</v>
      </c>
      <c r="F136" s="247" t="s">
        <v>202</v>
      </c>
      <c r="G136" s="245"/>
      <c r="H136" s="248">
        <v>105.50400000000001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128</v>
      </c>
      <c r="AU136" s="254" t="s">
        <v>85</v>
      </c>
      <c r="AV136" s="14" t="s">
        <v>85</v>
      </c>
      <c r="AW136" s="14" t="s">
        <v>32</v>
      </c>
      <c r="AX136" s="14" t="s">
        <v>83</v>
      </c>
      <c r="AY136" s="254" t="s">
        <v>119</v>
      </c>
    </row>
    <row r="137" s="2" customFormat="1" ht="16.5" customHeight="1">
      <c r="A137" s="38"/>
      <c r="B137" s="39"/>
      <c r="C137" s="219" t="s">
        <v>147</v>
      </c>
      <c r="D137" s="219" t="s">
        <v>122</v>
      </c>
      <c r="E137" s="220" t="s">
        <v>203</v>
      </c>
      <c r="F137" s="221" t="s">
        <v>204</v>
      </c>
      <c r="G137" s="222" t="s">
        <v>188</v>
      </c>
      <c r="H137" s="223">
        <v>1006.08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40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140</v>
      </c>
      <c r="AT137" s="231" t="s">
        <v>122</v>
      </c>
      <c r="AU137" s="231" t="s">
        <v>85</v>
      </c>
      <c r="AY137" s="17" t="s">
        <v>119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83</v>
      </c>
      <c r="BK137" s="232">
        <f>ROUND(I137*H137,2)</f>
        <v>0</v>
      </c>
      <c r="BL137" s="17" t="s">
        <v>140</v>
      </c>
      <c r="BM137" s="231" t="s">
        <v>205</v>
      </c>
    </row>
    <row r="138" s="14" customFormat="1">
      <c r="A138" s="14"/>
      <c r="B138" s="244"/>
      <c r="C138" s="245"/>
      <c r="D138" s="235" t="s">
        <v>128</v>
      </c>
      <c r="E138" s="246" t="s">
        <v>1</v>
      </c>
      <c r="F138" s="247" t="s">
        <v>206</v>
      </c>
      <c r="G138" s="245"/>
      <c r="H138" s="248">
        <v>1006.08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128</v>
      </c>
      <c r="AU138" s="254" t="s">
        <v>85</v>
      </c>
      <c r="AV138" s="14" t="s">
        <v>85</v>
      </c>
      <c r="AW138" s="14" t="s">
        <v>32</v>
      </c>
      <c r="AX138" s="14" t="s">
        <v>83</v>
      </c>
      <c r="AY138" s="254" t="s">
        <v>119</v>
      </c>
    </row>
    <row r="139" s="2" customFormat="1" ht="16.5" customHeight="1">
      <c r="A139" s="38"/>
      <c r="B139" s="39"/>
      <c r="C139" s="219" t="s">
        <v>152</v>
      </c>
      <c r="D139" s="219" t="s">
        <v>122</v>
      </c>
      <c r="E139" s="220" t="s">
        <v>207</v>
      </c>
      <c r="F139" s="221" t="s">
        <v>208</v>
      </c>
      <c r="G139" s="222" t="s">
        <v>188</v>
      </c>
      <c r="H139" s="223">
        <v>130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40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140</v>
      </c>
      <c r="AT139" s="231" t="s">
        <v>122</v>
      </c>
      <c r="AU139" s="231" t="s">
        <v>85</v>
      </c>
      <c r="AY139" s="17" t="s">
        <v>119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83</v>
      </c>
      <c r="BK139" s="232">
        <f>ROUND(I139*H139,2)</f>
        <v>0</v>
      </c>
      <c r="BL139" s="17" t="s">
        <v>140</v>
      </c>
      <c r="BM139" s="231" t="s">
        <v>209</v>
      </c>
    </row>
    <row r="140" s="14" customFormat="1">
      <c r="A140" s="14"/>
      <c r="B140" s="244"/>
      <c r="C140" s="245"/>
      <c r="D140" s="235" t="s">
        <v>128</v>
      </c>
      <c r="E140" s="246" t="s">
        <v>1</v>
      </c>
      <c r="F140" s="247" t="s">
        <v>210</v>
      </c>
      <c r="G140" s="245"/>
      <c r="H140" s="248">
        <v>130</v>
      </c>
      <c r="I140" s="249"/>
      <c r="J140" s="245"/>
      <c r="K140" s="245"/>
      <c r="L140" s="250"/>
      <c r="M140" s="251"/>
      <c r="N140" s="252"/>
      <c r="O140" s="252"/>
      <c r="P140" s="252"/>
      <c r="Q140" s="252"/>
      <c r="R140" s="252"/>
      <c r="S140" s="252"/>
      <c r="T140" s="25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4" t="s">
        <v>128</v>
      </c>
      <c r="AU140" s="254" t="s">
        <v>85</v>
      </c>
      <c r="AV140" s="14" t="s">
        <v>85</v>
      </c>
      <c r="AW140" s="14" t="s">
        <v>32</v>
      </c>
      <c r="AX140" s="14" t="s">
        <v>83</v>
      </c>
      <c r="AY140" s="254" t="s">
        <v>119</v>
      </c>
    </row>
    <row r="141" s="2" customFormat="1" ht="16.5" customHeight="1">
      <c r="A141" s="38"/>
      <c r="B141" s="39"/>
      <c r="C141" s="219" t="s">
        <v>156</v>
      </c>
      <c r="D141" s="219" t="s">
        <v>122</v>
      </c>
      <c r="E141" s="220" t="s">
        <v>211</v>
      </c>
      <c r="F141" s="221" t="s">
        <v>212</v>
      </c>
      <c r="G141" s="222" t="s">
        <v>180</v>
      </c>
      <c r="H141" s="223">
        <v>123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40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140</v>
      </c>
      <c r="AT141" s="231" t="s">
        <v>122</v>
      </c>
      <c r="AU141" s="231" t="s">
        <v>85</v>
      </c>
      <c r="AY141" s="17" t="s">
        <v>119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83</v>
      </c>
      <c r="BK141" s="232">
        <f>ROUND(I141*H141,2)</f>
        <v>0</v>
      </c>
      <c r="BL141" s="17" t="s">
        <v>140</v>
      </c>
      <c r="BM141" s="231" t="s">
        <v>213</v>
      </c>
    </row>
    <row r="142" s="2" customFormat="1" ht="16.5" customHeight="1">
      <c r="A142" s="38"/>
      <c r="B142" s="39"/>
      <c r="C142" s="258" t="s">
        <v>165</v>
      </c>
      <c r="D142" s="258" t="s">
        <v>214</v>
      </c>
      <c r="E142" s="259" t="s">
        <v>215</v>
      </c>
      <c r="F142" s="260" t="s">
        <v>216</v>
      </c>
      <c r="G142" s="261" t="s">
        <v>217</v>
      </c>
      <c r="H142" s="262">
        <v>2.46</v>
      </c>
      <c r="I142" s="263"/>
      <c r="J142" s="264">
        <f>ROUND(I142*H142,2)</f>
        <v>0</v>
      </c>
      <c r="K142" s="265"/>
      <c r="L142" s="266"/>
      <c r="M142" s="267" t="s">
        <v>1</v>
      </c>
      <c r="N142" s="268" t="s">
        <v>40</v>
      </c>
      <c r="O142" s="91"/>
      <c r="P142" s="229">
        <f>O142*H142</f>
        <v>0</v>
      </c>
      <c r="Q142" s="229">
        <v>0.001</v>
      </c>
      <c r="R142" s="229">
        <f>Q142*H142</f>
        <v>0.0024599999999999999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156</v>
      </c>
      <c r="AT142" s="231" t="s">
        <v>214</v>
      </c>
      <c r="AU142" s="231" t="s">
        <v>85</v>
      </c>
      <c r="AY142" s="17" t="s">
        <v>119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83</v>
      </c>
      <c r="BK142" s="232">
        <f>ROUND(I142*H142,2)</f>
        <v>0</v>
      </c>
      <c r="BL142" s="17" t="s">
        <v>140</v>
      </c>
      <c r="BM142" s="231" t="s">
        <v>218</v>
      </c>
    </row>
    <row r="143" s="14" customFormat="1">
      <c r="A143" s="14"/>
      <c r="B143" s="244"/>
      <c r="C143" s="245"/>
      <c r="D143" s="235" t="s">
        <v>128</v>
      </c>
      <c r="E143" s="245"/>
      <c r="F143" s="247" t="s">
        <v>219</v>
      </c>
      <c r="G143" s="245"/>
      <c r="H143" s="248">
        <v>2.46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128</v>
      </c>
      <c r="AU143" s="254" t="s">
        <v>85</v>
      </c>
      <c r="AV143" s="14" t="s">
        <v>85</v>
      </c>
      <c r="AW143" s="14" t="s">
        <v>4</v>
      </c>
      <c r="AX143" s="14" t="s">
        <v>83</v>
      </c>
      <c r="AY143" s="254" t="s">
        <v>119</v>
      </c>
    </row>
    <row r="144" s="2" customFormat="1" ht="16.5" customHeight="1">
      <c r="A144" s="38"/>
      <c r="B144" s="39"/>
      <c r="C144" s="219" t="s">
        <v>220</v>
      </c>
      <c r="D144" s="219" t="s">
        <v>122</v>
      </c>
      <c r="E144" s="220" t="s">
        <v>221</v>
      </c>
      <c r="F144" s="221" t="s">
        <v>222</v>
      </c>
      <c r="G144" s="222" t="s">
        <v>180</v>
      </c>
      <c r="H144" s="223">
        <v>2228.2260000000001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40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140</v>
      </c>
      <c r="AT144" s="231" t="s">
        <v>122</v>
      </c>
      <c r="AU144" s="231" t="s">
        <v>85</v>
      </c>
      <c r="AY144" s="17" t="s">
        <v>119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83</v>
      </c>
      <c r="BK144" s="232">
        <f>ROUND(I144*H144,2)</f>
        <v>0</v>
      </c>
      <c r="BL144" s="17" t="s">
        <v>140</v>
      </c>
      <c r="BM144" s="231" t="s">
        <v>223</v>
      </c>
    </row>
    <row r="145" s="2" customFormat="1" ht="16.5" customHeight="1">
      <c r="A145" s="38"/>
      <c r="B145" s="39"/>
      <c r="C145" s="258" t="s">
        <v>224</v>
      </c>
      <c r="D145" s="258" t="s">
        <v>214</v>
      </c>
      <c r="E145" s="259" t="s">
        <v>225</v>
      </c>
      <c r="F145" s="260" t="s">
        <v>226</v>
      </c>
      <c r="G145" s="261" t="s">
        <v>217</v>
      </c>
      <c r="H145" s="262">
        <v>44.564999999999998</v>
      </c>
      <c r="I145" s="263"/>
      <c r="J145" s="264">
        <f>ROUND(I145*H145,2)</f>
        <v>0</v>
      </c>
      <c r="K145" s="265"/>
      <c r="L145" s="266"/>
      <c r="M145" s="267" t="s">
        <v>1</v>
      </c>
      <c r="N145" s="268" t="s">
        <v>40</v>
      </c>
      <c r="O145" s="91"/>
      <c r="P145" s="229">
        <f>O145*H145</f>
        <v>0</v>
      </c>
      <c r="Q145" s="229">
        <v>0.001</v>
      </c>
      <c r="R145" s="229">
        <f>Q145*H145</f>
        <v>0.044565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156</v>
      </c>
      <c r="AT145" s="231" t="s">
        <v>214</v>
      </c>
      <c r="AU145" s="231" t="s">
        <v>85</v>
      </c>
      <c r="AY145" s="17" t="s">
        <v>119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83</v>
      </c>
      <c r="BK145" s="232">
        <f>ROUND(I145*H145,2)</f>
        <v>0</v>
      </c>
      <c r="BL145" s="17" t="s">
        <v>140</v>
      </c>
      <c r="BM145" s="231" t="s">
        <v>227</v>
      </c>
    </row>
    <row r="146" s="14" customFormat="1">
      <c r="A146" s="14"/>
      <c r="B146" s="244"/>
      <c r="C146" s="245"/>
      <c r="D146" s="235" t="s">
        <v>128</v>
      </c>
      <c r="E146" s="245"/>
      <c r="F146" s="247" t="s">
        <v>228</v>
      </c>
      <c r="G146" s="245"/>
      <c r="H146" s="248">
        <v>44.564999999999998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128</v>
      </c>
      <c r="AU146" s="254" t="s">
        <v>85</v>
      </c>
      <c r="AV146" s="14" t="s">
        <v>85</v>
      </c>
      <c r="AW146" s="14" t="s">
        <v>4</v>
      </c>
      <c r="AX146" s="14" t="s">
        <v>83</v>
      </c>
      <c r="AY146" s="254" t="s">
        <v>119</v>
      </c>
    </row>
    <row r="147" s="2" customFormat="1" ht="16.5" customHeight="1">
      <c r="A147" s="38"/>
      <c r="B147" s="39"/>
      <c r="C147" s="219" t="s">
        <v>8</v>
      </c>
      <c r="D147" s="219" t="s">
        <v>122</v>
      </c>
      <c r="E147" s="220" t="s">
        <v>229</v>
      </c>
      <c r="F147" s="221" t="s">
        <v>230</v>
      </c>
      <c r="G147" s="222" t="s">
        <v>180</v>
      </c>
      <c r="H147" s="223">
        <v>1055.0440000000001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40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140</v>
      </c>
      <c r="AT147" s="231" t="s">
        <v>122</v>
      </c>
      <c r="AU147" s="231" t="s">
        <v>85</v>
      </c>
      <c r="AY147" s="17" t="s">
        <v>119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83</v>
      </c>
      <c r="BK147" s="232">
        <f>ROUND(I147*H147,2)</f>
        <v>0</v>
      </c>
      <c r="BL147" s="17" t="s">
        <v>140</v>
      </c>
      <c r="BM147" s="231" t="s">
        <v>231</v>
      </c>
    </row>
    <row r="148" s="14" customFormat="1">
      <c r="A148" s="14"/>
      <c r="B148" s="244"/>
      <c r="C148" s="245"/>
      <c r="D148" s="235" t="s">
        <v>128</v>
      </c>
      <c r="E148" s="246" t="s">
        <v>1</v>
      </c>
      <c r="F148" s="247" t="s">
        <v>232</v>
      </c>
      <c r="G148" s="245"/>
      <c r="H148" s="248">
        <v>1055.0440000000001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128</v>
      </c>
      <c r="AU148" s="254" t="s">
        <v>85</v>
      </c>
      <c r="AV148" s="14" t="s">
        <v>85</v>
      </c>
      <c r="AW148" s="14" t="s">
        <v>32</v>
      </c>
      <c r="AX148" s="14" t="s">
        <v>83</v>
      </c>
      <c r="AY148" s="254" t="s">
        <v>119</v>
      </c>
    </row>
    <row r="149" s="2" customFormat="1" ht="16.5" customHeight="1">
      <c r="A149" s="38"/>
      <c r="B149" s="39"/>
      <c r="C149" s="219" t="s">
        <v>233</v>
      </c>
      <c r="D149" s="219" t="s">
        <v>122</v>
      </c>
      <c r="E149" s="220" t="s">
        <v>234</v>
      </c>
      <c r="F149" s="221" t="s">
        <v>235</v>
      </c>
      <c r="G149" s="222" t="s">
        <v>180</v>
      </c>
      <c r="H149" s="223">
        <v>123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40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140</v>
      </c>
      <c r="AT149" s="231" t="s">
        <v>122</v>
      </c>
      <c r="AU149" s="231" t="s">
        <v>85</v>
      </c>
      <c r="AY149" s="17" t="s">
        <v>119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83</v>
      </c>
      <c r="BK149" s="232">
        <f>ROUND(I149*H149,2)</f>
        <v>0</v>
      </c>
      <c r="BL149" s="17" t="s">
        <v>140</v>
      </c>
      <c r="BM149" s="231" t="s">
        <v>236</v>
      </c>
    </row>
    <row r="150" s="14" customFormat="1">
      <c r="A150" s="14"/>
      <c r="B150" s="244"/>
      <c r="C150" s="245"/>
      <c r="D150" s="235" t="s">
        <v>128</v>
      </c>
      <c r="E150" s="246" t="s">
        <v>1</v>
      </c>
      <c r="F150" s="247" t="s">
        <v>237</v>
      </c>
      <c r="G150" s="245"/>
      <c r="H150" s="248">
        <v>123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128</v>
      </c>
      <c r="AU150" s="254" t="s">
        <v>85</v>
      </c>
      <c r="AV150" s="14" t="s">
        <v>85</v>
      </c>
      <c r="AW150" s="14" t="s">
        <v>32</v>
      </c>
      <c r="AX150" s="14" t="s">
        <v>83</v>
      </c>
      <c r="AY150" s="254" t="s">
        <v>119</v>
      </c>
    </row>
    <row r="151" s="2" customFormat="1" ht="16.5" customHeight="1">
      <c r="A151" s="38"/>
      <c r="B151" s="39"/>
      <c r="C151" s="219" t="s">
        <v>238</v>
      </c>
      <c r="D151" s="219" t="s">
        <v>122</v>
      </c>
      <c r="E151" s="220" t="s">
        <v>239</v>
      </c>
      <c r="F151" s="221" t="s">
        <v>240</v>
      </c>
      <c r="G151" s="222" t="s">
        <v>180</v>
      </c>
      <c r="H151" s="223">
        <v>2228.2260000000001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40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140</v>
      </c>
      <c r="AT151" s="231" t="s">
        <v>122</v>
      </c>
      <c r="AU151" s="231" t="s">
        <v>85</v>
      </c>
      <c r="AY151" s="17" t="s">
        <v>119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83</v>
      </c>
      <c r="BK151" s="232">
        <f>ROUND(I151*H151,2)</f>
        <v>0</v>
      </c>
      <c r="BL151" s="17" t="s">
        <v>140</v>
      </c>
      <c r="BM151" s="231" t="s">
        <v>241</v>
      </c>
    </row>
    <row r="152" s="14" customFormat="1">
      <c r="A152" s="14"/>
      <c r="B152" s="244"/>
      <c r="C152" s="245"/>
      <c r="D152" s="235" t="s">
        <v>128</v>
      </c>
      <c r="E152" s="246" t="s">
        <v>1</v>
      </c>
      <c r="F152" s="247" t="s">
        <v>242</v>
      </c>
      <c r="G152" s="245"/>
      <c r="H152" s="248">
        <v>2228.2260000000001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4" t="s">
        <v>128</v>
      </c>
      <c r="AU152" s="254" t="s">
        <v>85</v>
      </c>
      <c r="AV152" s="14" t="s">
        <v>85</v>
      </c>
      <c r="AW152" s="14" t="s">
        <v>32</v>
      </c>
      <c r="AX152" s="14" t="s">
        <v>83</v>
      </c>
      <c r="AY152" s="254" t="s">
        <v>119</v>
      </c>
    </row>
    <row r="153" s="2" customFormat="1" ht="21.75" customHeight="1">
      <c r="A153" s="38"/>
      <c r="B153" s="39"/>
      <c r="C153" s="219" t="s">
        <v>243</v>
      </c>
      <c r="D153" s="219" t="s">
        <v>122</v>
      </c>
      <c r="E153" s="220" t="s">
        <v>244</v>
      </c>
      <c r="F153" s="221" t="s">
        <v>245</v>
      </c>
      <c r="G153" s="222" t="s">
        <v>180</v>
      </c>
      <c r="H153" s="223">
        <v>2813.4499999999998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40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140</v>
      </c>
      <c r="AT153" s="231" t="s">
        <v>122</v>
      </c>
      <c r="AU153" s="231" t="s">
        <v>85</v>
      </c>
      <c r="AY153" s="17" t="s">
        <v>119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83</v>
      </c>
      <c r="BK153" s="232">
        <f>ROUND(I153*H153,2)</f>
        <v>0</v>
      </c>
      <c r="BL153" s="17" t="s">
        <v>140</v>
      </c>
      <c r="BM153" s="231" t="s">
        <v>246</v>
      </c>
    </row>
    <row r="154" s="14" customFormat="1">
      <c r="A154" s="14"/>
      <c r="B154" s="244"/>
      <c r="C154" s="245"/>
      <c r="D154" s="235" t="s">
        <v>128</v>
      </c>
      <c r="E154" s="246" t="s">
        <v>1</v>
      </c>
      <c r="F154" s="247" t="s">
        <v>247</v>
      </c>
      <c r="G154" s="245"/>
      <c r="H154" s="248">
        <v>2813.4499999999998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128</v>
      </c>
      <c r="AU154" s="254" t="s">
        <v>85</v>
      </c>
      <c r="AV154" s="14" t="s">
        <v>85</v>
      </c>
      <c r="AW154" s="14" t="s">
        <v>32</v>
      </c>
      <c r="AX154" s="14" t="s">
        <v>83</v>
      </c>
      <c r="AY154" s="254" t="s">
        <v>119</v>
      </c>
    </row>
    <row r="155" s="2" customFormat="1" ht="16.5" customHeight="1">
      <c r="A155" s="38"/>
      <c r="B155" s="39"/>
      <c r="C155" s="219" t="s">
        <v>248</v>
      </c>
      <c r="D155" s="219" t="s">
        <v>122</v>
      </c>
      <c r="E155" s="220" t="s">
        <v>249</v>
      </c>
      <c r="F155" s="221" t="s">
        <v>250</v>
      </c>
      <c r="G155" s="222" t="s">
        <v>251</v>
      </c>
      <c r="H155" s="223">
        <v>0.098000000000000004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40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140</v>
      </c>
      <c r="AT155" s="231" t="s">
        <v>122</v>
      </c>
      <c r="AU155" s="231" t="s">
        <v>85</v>
      </c>
      <c r="AY155" s="17" t="s">
        <v>119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83</v>
      </c>
      <c r="BK155" s="232">
        <f>ROUND(I155*H155,2)</f>
        <v>0</v>
      </c>
      <c r="BL155" s="17" t="s">
        <v>140</v>
      </c>
      <c r="BM155" s="231" t="s">
        <v>252</v>
      </c>
    </row>
    <row r="156" s="14" customFormat="1">
      <c r="A156" s="14"/>
      <c r="B156" s="244"/>
      <c r="C156" s="245"/>
      <c r="D156" s="235" t="s">
        <v>128</v>
      </c>
      <c r="E156" s="246" t="s">
        <v>1</v>
      </c>
      <c r="F156" s="247" t="s">
        <v>253</v>
      </c>
      <c r="G156" s="245"/>
      <c r="H156" s="248">
        <v>0.098000000000000004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128</v>
      </c>
      <c r="AU156" s="254" t="s">
        <v>85</v>
      </c>
      <c r="AV156" s="14" t="s">
        <v>85</v>
      </c>
      <c r="AW156" s="14" t="s">
        <v>32</v>
      </c>
      <c r="AX156" s="14" t="s">
        <v>83</v>
      </c>
      <c r="AY156" s="254" t="s">
        <v>119</v>
      </c>
    </row>
    <row r="157" s="2" customFormat="1" ht="16.5" customHeight="1">
      <c r="A157" s="38"/>
      <c r="B157" s="39"/>
      <c r="C157" s="258" t="s">
        <v>254</v>
      </c>
      <c r="D157" s="258" t="s">
        <v>214</v>
      </c>
      <c r="E157" s="259" t="s">
        <v>255</v>
      </c>
      <c r="F157" s="260" t="s">
        <v>256</v>
      </c>
      <c r="G157" s="261" t="s">
        <v>257</v>
      </c>
      <c r="H157" s="262">
        <v>273</v>
      </c>
      <c r="I157" s="263"/>
      <c r="J157" s="264">
        <f>ROUND(I157*H157,2)</f>
        <v>0</v>
      </c>
      <c r="K157" s="265"/>
      <c r="L157" s="266"/>
      <c r="M157" s="267" t="s">
        <v>1</v>
      </c>
      <c r="N157" s="268" t="s">
        <v>40</v>
      </c>
      <c r="O157" s="91"/>
      <c r="P157" s="229">
        <f>O157*H157</f>
        <v>0</v>
      </c>
      <c r="Q157" s="229">
        <v>1</v>
      </c>
      <c r="R157" s="229">
        <f>Q157*H157</f>
        <v>273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156</v>
      </c>
      <c r="AT157" s="231" t="s">
        <v>214</v>
      </c>
      <c r="AU157" s="231" t="s">
        <v>85</v>
      </c>
      <c r="AY157" s="17" t="s">
        <v>119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83</v>
      </c>
      <c r="BK157" s="232">
        <f>ROUND(I157*H157,2)</f>
        <v>0</v>
      </c>
      <c r="BL157" s="17" t="s">
        <v>140</v>
      </c>
      <c r="BM157" s="231" t="s">
        <v>258</v>
      </c>
    </row>
    <row r="158" s="14" customFormat="1">
      <c r="A158" s="14"/>
      <c r="B158" s="244"/>
      <c r="C158" s="245"/>
      <c r="D158" s="235" t="s">
        <v>128</v>
      </c>
      <c r="E158" s="246" t="s">
        <v>1</v>
      </c>
      <c r="F158" s="247" t="s">
        <v>259</v>
      </c>
      <c r="G158" s="245"/>
      <c r="H158" s="248">
        <v>273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128</v>
      </c>
      <c r="AU158" s="254" t="s">
        <v>85</v>
      </c>
      <c r="AV158" s="14" t="s">
        <v>85</v>
      </c>
      <c r="AW158" s="14" t="s">
        <v>32</v>
      </c>
      <c r="AX158" s="14" t="s">
        <v>83</v>
      </c>
      <c r="AY158" s="254" t="s">
        <v>119</v>
      </c>
    </row>
    <row r="159" s="2" customFormat="1" ht="16.5" customHeight="1">
      <c r="A159" s="38"/>
      <c r="B159" s="39"/>
      <c r="C159" s="219" t="s">
        <v>260</v>
      </c>
      <c r="D159" s="219" t="s">
        <v>122</v>
      </c>
      <c r="E159" s="220" t="s">
        <v>261</v>
      </c>
      <c r="F159" s="221" t="s">
        <v>262</v>
      </c>
      <c r="G159" s="222" t="s">
        <v>257</v>
      </c>
      <c r="H159" s="223">
        <v>389.12299999999999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40</v>
      </c>
      <c r="O159" s="91"/>
      <c r="P159" s="229">
        <f>O159*H159</f>
        <v>0</v>
      </c>
      <c r="Q159" s="229">
        <v>1</v>
      </c>
      <c r="R159" s="229">
        <f>Q159*H159</f>
        <v>389.12299999999999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140</v>
      </c>
      <c r="AT159" s="231" t="s">
        <v>122</v>
      </c>
      <c r="AU159" s="231" t="s">
        <v>85</v>
      </c>
      <c r="AY159" s="17" t="s">
        <v>119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83</v>
      </c>
      <c r="BK159" s="232">
        <f>ROUND(I159*H159,2)</f>
        <v>0</v>
      </c>
      <c r="BL159" s="17" t="s">
        <v>140</v>
      </c>
      <c r="BM159" s="231" t="s">
        <v>263</v>
      </c>
    </row>
    <row r="160" s="14" customFormat="1">
      <c r="A160" s="14"/>
      <c r="B160" s="244"/>
      <c r="C160" s="245"/>
      <c r="D160" s="235" t="s">
        <v>128</v>
      </c>
      <c r="E160" s="246" t="s">
        <v>1</v>
      </c>
      <c r="F160" s="247" t="s">
        <v>264</v>
      </c>
      <c r="G160" s="245"/>
      <c r="H160" s="248">
        <v>389.12299999999999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128</v>
      </c>
      <c r="AU160" s="254" t="s">
        <v>85</v>
      </c>
      <c r="AV160" s="14" t="s">
        <v>85</v>
      </c>
      <c r="AW160" s="14" t="s">
        <v>32</v>
      </c>
      <c r="AX160" s="14" t="s">
        <v>83</v>
      </c>
      <c r="AY160" s="254" t="s">
        <v>119</v>
      </c>
    </row>
    <row r="161" s="12" customFormat="1" ht="22.8" customHeight="1">
      <c r="A161" s="12"/>
      <c r="B161" s="203"/>
      <c r="C161" s="204"/>
      <c r="D161" s="205" t="s">
        <v>74</v>
      </c>
      <c r="E161" s="217" t="s">
        <v>140</v>
      </c>
      <c r="F161" s="217" t="s">
        <v>265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SUM(P162:P172)</f>
        <v>0</v>
      </c>
      <c r="Q161" s="211"/>
      <c r="R161" s="212">
        <f>SUM(R162:R172)</f>
        <v>3626.4265449999998</v>
      </c>
      <c r="S161" s="211"/>
      <c r="T161" s="213">
        <f>SUM(T162:T172)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83</v>
      </c>
      <c r="AT161" s="215" t="s">
        <v>74</v>
      </c>
      <c r="AU161" s="215" t="s">
        <v>83</v>
      </c>
      <c r="AY161" s="214" t="s">
        <v>119</v>
      </c>
      <c r="BK161" s="216">
        <f>SUM(BK162:BK172)</f>
        <v>0</v>
      </c>
    </row>
    <row r="162" s="2" customFormat="1" ht="16.5" customHeight="1">
      <c r="A162" s="38"/>
      <c r="B162" s="39"/>
      <c r="C162" s="219" t="s">
        <v>266</v>
      </c>
      <c r="D162" s="219" t="s">
        <v>122</v>
      </c>
      <c r="E162" s="220" t="s">
        <v>267</v>
      </c>
      <c r="F162" s="221" t="s">
        <v>268</v>
      </c>
      <c r="G162" s="222" t="s">
        <v>180</v>
      </c>
      <c r="H162" s="223">
        <v>3469.5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40</v>
      </c>
      <c r="O162" s="91"/>
      <c r="P162" s="229">
        <f>O162*H162</f>
        <v>0</v>
      </c>
      <c r="Q162" s="229">
        <v>0.0023</v>
      </c>
      <c r="R162" s="229">
        <f>Q162*H162</f>
        <v>7.9798499999999999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140</v>
      </c>
      <c r="AT162" s="231" t="s">
        <v>122</v>
      </c>
      <c r="AU162" s="231" t="s">
        <v>85</v>
      </c>
      <c r="AY162" s="17" t="s">
        <v>119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83</v>
      </c>
      <c r="BK162" s="232">
        <f>ROUND(I162*H162,2)</f>
        <v>0</v>
      </c>
      <c r="BL162" s="17" t="s">
        <v>140</v>
      </c>
      <c r="BM162" s="231" t="s">
        <v>269</v>
      </c>
    </row>
    <row r="163" s="13" customFormat="1">
      <c r="A163" s="13"/>
      <c r="B163" s="233"/>
      <c r="C163" s="234"/>
      <c r="D163" s="235" t="s">
        <v>128</v>
      </c>
      <c r="E163" s="236" t="s">
        <v>1</v>
      </c>
      <c r="F163" s="237" t="s">
        <v>270</v>
      </c>
      <c r="G163" s="234"/>
      <c r="H163" s="236" t="s">
        <v>1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128</v>
      </c>
      <c r="AU163" s="243" t="s">
        <v>85</v>
      </c>
      <c r="AV163" s="13" t="s">
        <v>83</v>
      </c>
      <c r="AW163" s="13" t="s">
        <v>32</v>
      </c>
      <c r="AX163" s="13" t="s">
        <v>75</v>
      </c>
      <c r="AY163" s="243" t="s">
        <v>119</v>
      </c>
    </row>
    <row r="164" s="14" customFormat="1">
      <c r="A164" s="14"/>
      <c r="B164" s="244"/>
      <c r="C164" s="245"/>
      <c r="D164" s="235" t="s">
        <v>128</v>
      </c>
      <c r="E164" s="246" t="s">
        <v>1</v>
      </c>
      <c r="F164" s="247" t="s">
        <v>271</v>
      </c>
      <c r="G164" s="245"/>
      <c r="H164" s="248">
        <v>2641.6599999999999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128</v>
      </c>
      <c r="AU164" s="254" t="s">
        <v>85</v>
      </c>
      <c r="AV164" s="14" t="s">
        <v>85</v>
      </c>
      <c r="AW164" s="14" t="s">
        <v>32</v>
      </c>
      <c r="AX164" s="14" t="s">
        <v>75</v>
      </c>
      <c r="AY164" s="254" t="s">
        <v>119</v>
      </c>
    </row>
    <row r="165" s="14" customFormat="1">
      <c r="A165" s="14"/>
      <c r="B165" s="244"/>
      <c r="C165" s="245"/>
      <c r="D165" s="235" t="s">
        <v>128</v>
      </c>
      <c r="E165" s="246" t="s">
        <v>1</v>
      </c>
      <c r="F165" s="247" t="s">
        <v>272</v>
      </c>
      <c r="G165" s="245"/>
      <c r="H165" s="248">
        <v>827.84000000000003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128</v>
      </c>
      <c r="AU165" s="254" t="s">
        <v>85</v>
      </c>
      <c r="AV165" s="14" t="s">
        <v>85</v>
      </c>
      <c r="AW165" s="14" t="s">
        <v>32</v>
      </c>
      <c r="AX165" s="14" t="s">
        <v>75</v>
      </c>
      <c r="AY165" s="254" t="s">
        <v>119</v>
      </c>
    </row>
    <row r="166" s="15" customFormat="1">
      <c r="A166" s="15"/>
      <c r="B166" s="269"/>
      <c r="C166" s="270"/>
      <c r="D166" s="235" t="s">
        <v>128</v>
      </c>
      <c r="E166" s="271" t="s">
        <v>1</v>
      </c>
      <c r="F166" s="272" t="s">
        <v>273</v>
      </c>
      <c r="G166" s="270"/>
      <c r="H166" s="273">
        <v>3469.5</v>
      </c>
      <c r="I166" s="274"/>
      <c r="J166" s="270"/>
      <c r="K166" s="270"/>
      <c r="L166" s="275"/>
      <c r="M166" s="276"/>
      <c r="N166" s="277"/>
      <c r="O166" s="277"/>
      <c r="P166" s="277"/>
      <c r="Q166" s="277"/>
      <c r="R166" s="277"/>
      <c r="S166" s="277"/>
      <c r="T166" s="278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9" t="s">
        <v>128</v>
      </c>
      <c r="AU166" s="279" t="s">
        <v>85</v>
      </c>
      <c r="AV166" s="15" t="s">
        <v>140</v>
      </c>
      <c r="AW166" s="15" t="s">
        <v>32</v>
      </c>
      <c r="AX166" s="15" t="s">
        <v>83</v>
      </c>
      <c r="AY166" s="279" t="s">
        <v>119</v>
      </c>
    </row>
    <row r="167" s="2" customFormat="1" ht="16.5" customHeight="1">
      <c r="A167" s="38"/>
      <c r="B167" s="39"/>
      <c r="C167" s="219" t="s">
        <v>274</v>
      </c>
      <c r="D167" s="219" t="s">
        <v>122</v>
      </c>
      <c r="E167" s="220" t="s">
        <v>275</v>
      </c>
      <c r="F167" s="221" t="s">
        <v>276</v>
      </c>
      <c r="G167" s="222" t="s">
        <v>188</v>
      </c>
      <c r="H167" s="223">
        <v>1732.54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40</v>
      </c>
      <c r="O167" s="91"/>
      <c r="P167" s="229">
        <f>O167*H167</f>
        <v>0</v>
      </c>
      <c r="Q167" s="229">
        <v>2.0874999999999999</v>
      </c>
      <c r="R167" s="229">
        <f>Q167*H167</f>
        <v>3616.6772499999997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140</v>
      </c>
      <c r="AT167" s="231" t="s">
        <v>122</v>
      </c>
      <c r="AU167" s="231" t="s">
        <v>85</v>
      </c>
      <c r="AY167" s="17" t="s">
        <v>119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83</v>
      </c>
      <c r="BK167" s="232">
        <f>ROUND(I167*H167,2)</f>
        <v>0</v>
      </c>
      <c r="BL167" s="17" t="s">
        <v>140</v>
      </c>
      <c r="BM167" s="231" t="s">
        <v>277</v>
      </c>
    </row>
    <row r="168" s="13" customFormat="1">
      <c r="A168" s="13"/>
      <c r="B168" s="233"/>
      <c r="C168" s="234"/>
      <c r="D168" s="235" t="s">
        <v>128</v>
      </c>
      <c r="E168" s="236" t="s">
        <v>1</v>
      </c>
      <c r="F168" s="237" t="s">
        <v>278</v>
      </c>
      <c r="G168" s="234"/>
      <c r="H168" s="236" t="s">
        <v>1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128</v>
      </c>
      <c r="AU168" s="243" t="s">
        <v>85</v>
      </c>
      <c r="AV168" s="13" t="s">
        <v>83</v>
      </c>
      <c r="AW168" s="13" t="s">
        <v>32</v>
      </c>
      <c r="AX168" s="13" t="s">
        <v>75</v>
      </c>
      <c r="AY168" s="243" t="s">
        <v>119</v>
      </c>
    </row>
    <row r="169" s="14" customFormat="1">
      <c r="A169" s="14"/>
      <c r="B169" s="244"/>
      <c r="C169" s="245"/>
      <c r="D169" s="235" t="s">
        <v>128</v>
      </c>
      <c r="E169" s="246" t="s">
        <v>1</v>
      </c>
      <c r="F169" s="247" t="s">
        <v>279</v>
      </c>
      <c r="G169" s="245"/>
      <c r="H169" s="248">
        <v>1732.54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128</v>
      </c>
      <c r="AU169" s="254" t="s">
        <v>85</v>
      </c>
      <c r="AV169" s="14" t="s">
        <v>85</v>
      </c>
      <c r="AW169" s="14" t="s">
        <v>32</v>
      </c>
      <c r="AX169" s="14" t="s">
        <v>83</v>
      </c>
      <c r="AY169" s="254" t="s">
        <v>119</v>
      </c>
    </row>
    <row r="170" s="2" customFormat="1" ht="16.5" customHeight="1">
      <c r="A170" s="38"/>
      <c r="B170" s="39"/>
      <c r="C170" s="258" t="s">
        <v>7</v>
      </c>
      <c r="D170" s="258" t="s">
        <v>214</v>
      </c>
      <c r="E170" s="259" t="s">
        <v>280</v>
      </c>
      <c r="F170" s="260" t="s">
        <v>281</v>
      </c>
      <c r="G170" s="261" t="s">
        <v>180</v>
      </c>
      <c r="H170" s="262">
        <v>7077.7799999999997</v>
      </c>
      <c r="I170" s="263"/>
      <c r="J170" s="264">
        <f>ROUND(I170*H170,2)</f>
        <v>0</v>
      </c>
      <c r="K170" s="265"/>
      <c r="L170" s="266"/>
      <c r="M170" s="267" t="s">
        <v>1</v>
      </c>
      <c r="N170" s="268" t="s">
        <v>40</v>
      </c>
      <c r="O170" s="91"/>
      <c r="P170" s="229">
        <f>O170*H170</f>
        <v>0</v>
      </c>
      <c r="Q170" s="229">
        <v>0.00025000000000000001</v>
      </c>
      <c r="R170" s="229">
        <f>Q170*H170</f>
        <v>1.7694449999999999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156</v>
      </c>
      <c r="AT170" s="231" t="s">
        <v>214</v>
      </c>
      <c r="AU170" s="231" t="s">
        <v>85</v>
      </c>
      <c r="AY170" s="17" t="s">
        <v>119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83</v>
      </c>
      <c r="BK170" s="232">
        <f>ROUND(I170*H170,2)</f>
        <v>0</v>
      </c>
      <c r="BL170" s="17" t="s">
        <v>140</v>
      </c>
      <c r="BM170" s="231" t="s">
        <v>282</v>
      </c>
    </row>
    <row r="171" s="13" customFormat="1">
      <c r="A171" s="13"/>
      <c r="B171" s="233"/>
      <c r="C171" s="234"/>
      <c r="D171" s="235" t="s">
        <v>128</v>
      </c>
      <c r="E171" s="236" t="s">
        <v>1</v>
      </c>
      <c r="F171" s="237" t="s">
        <v>283</v>
      </c>
      <c r="G171" s="234"/>
      <c r="H171" s="236" t="s">
        <v>1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128</v>
      </c>
      <c r="AU171" s="243" t="s">
        <v>85</v>
      </c>
      <c r="AV171" s="13" t="s">
        <v>83</v>
      </c>
      <c r="AW171" s="13" t="s">
        <v>32</v>
      </c>
      <c r="AX171" s="13" t="s">
        <v>75</v>
      </c>
      <c r="AY171" s="243" t="s">
        <v>119</v>
      </c>
    </row>
    <row r="172" s="14" customFormat="1">
      <c r="A172" s="14"/>
      <c r="B172" s="244"/>
      <c r="C172" s="245"/>
      <c r="D172" s="235" t="s">
        <v>128</v>
      </c>
      <c r="E172" s="246" t="s">
        <v>1</v>
      </c>
      <c r="F172" s="247" t="s">
        <v>284</v>
      </c>
      <c r="G172" s="245"/>
      <c r="H172" s="248">
        <v>7077.7799999999997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128</v>
      </c>
      <c r="AU172" s="254" t="s">
        <v>85</v>
      </c>
      <c r="AV172" s="14" t="s">
        <v>85</v>
      </c>
      <c r="AW172" s="14" t="s">
        <v>32</v>
      </c>
      <c r="AX172" s="14" t="s">
        <v>83</v>
      </c>
      <c r="AY172" s="254" t="s">
        <v>119</v>
      </c>
    </row>
    <row r="173" s="12" customFormat="1" ht="22.8" customHeight="1">
      <c r="A173" s="12"/>
      <c r="B173" s="203"/>
      <c r="C173" s="204"/>
      <c r="D173" s="205" t="s">
        <v>74</v>
      </c>
      <c r="E173" s="217" t="s">
        <v>118</v>
      </c>
      <c r="F173" s="217" t="s">
        <v>285</v>
      </c>
      <c r="G173" s="204"/>
      <c r="H173" s="204"/>
      <c r="I173" s="207"/>
      <c r="J173" s="218">
        <f>BK173</f>
        <v>0</v>
      </c>
      <c r="K173" s="204"/>
      <c r="L173" s="209"/>
      <c r="M173" s="210"/>
      <c r="N173" s="211"/>
      <c r="O173" s="211"/>
      <c r="P173" s="212">
        <f>SUM(P174:P188)</f>
        <v>0</v>
      </c>
      <c r="Q173" s="211"/>
      <c r="R173" s="212">
        <f>SUM(R174:R188)</f>
        <v>963.32050000000004</v>
      </c>
      <c r="S173" s="211"/>
      <c r="T173" s="213">
        <f>SUM(T174:T188)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4" t="s">
        <v>83</v>
      </c>
      <c r="AT173" s="215" t="s">
        <v>74</v>
      </c>
      <c r="AU173" s="215" t="s">
        <v>83</v>
      </c>
      <c r="AY173" s="214" t="s">
        <v>119</v>
      </c>
      <c r="BK173" s="216">
        <f>SUM(BK174:BK188)</f>
        <v>0</v>
      </c>
    </row>
    <row r="174" s="2" customFormat="1" ht="21.75" customHeight="1">
      <c r="A174" s="38"/>
      <c r="B174" s="39"/>
      <c r="C174" s="219" t="s">
        <v>286</v>
      </c>
      <c r="D174" s="219" t="s">
        <v>122</v>
      </c>
      <c r="E174" s="220" t="s">
        <v>287</v>
      </c>
      <c r="F174" s="221" t="s">
        <v>288</v>
      </c>
      <c r="G174" s="222" t="s">
        <v>180</v>
      </c>
      <c r="H174" s="223">
        <v>650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40</v>
      </c>
      <c r="O174" s="91"/>
      <c r="P174" s="229">
        <f>O174*H174</f>
        <v>0</v>
      </c>
      <c r="Q174" s="229">
        <v>0.23000000000000001</v>
      </c>
      <c r="R174" s="229">
        <f>Q174*H174</f>
        <v>149.5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140</v>
      </c>
      <c r="AT174" s="231" t="s">
        <v>122</v>
      </c>
      <c r="AU174" s="231" t="s">
        <v>85</v>
      </c>
      <c r="AY174" s="17" t="s">
        <v>119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83</v>
      </c>
      <c r="BK174" s="232">
        <f>ROUND(I174*H174,2)</f>
        <v>0</v>
      </c>
      <c r="BL174" s="17" t="s">
        <v>140</v>
      </c>
      <c r="BM174" s="231" t="s">
        <v>289</v>
      </c>
    </row>
    <row r="175" s="14" customFormat="1">
      <c r="A175" s="14"/>
      <c r="B175" s="244"/>
      <c r="C175" s="245"/>
      <c r="D175" s="235" t="s">
        <v>128</v>
      </c>
      <c r="E175" s="246" t="s">
        <v>1</v>
      </c>
      <c r="F175" s="247" t="s">
        <v>290</v>
      </c>
      <c r="G175" s="245"/>
      <c r="H175" s="248">
        <v>650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128</v>
      </c>
      <c r="AU175" s="254" t="s">
        <v>85</v>
      </c>
      <c r="AV175" s="14" t="s">
        <v>85</v>
      </c>
      <c r="AW175" s="14" t="s">
        <v>32</v>
      </c>
      <c r="AX175" s="14" t="s">
        <v>83</v>
      </c>
      <c r="AY175" s="254" t="s">
        <v>119</v>
      </c>
    </row>
    <row r="176" s="2" customFormat="1" ht="21.75" customHeight="1">
      <c r="A176" s="38"/>
      <c r="B176" s="39"/>
      <c r="C176" s="219" t="s">
        <v>291</v>
      </c>
      <c r="D176" s="219" t="s">
        <v>122</v>
      </c>
      <c r="E176" s="220" t="s">
        <v>292</v>
      </c>
      <c r="F176" s="221" t="s">
        <v>293</v>
      </c>
      <c r="G176" s="222" t="s">
        <v>180</v>
      </c>
      <c r="H176" s="223">
        <v>1423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40</v>
      </c>
      <c r="O176" s="91"/>
      <c r="P176" s="229">
        <f>O176*H176</f>
        <v>0</v>
      </c>
      <c r="Q176" s="229">
        <v>0.34499999999999997</v>
      </c>
      <c r="R176" s="229">
        <f>Q176*H176</f>
        <v>490.93499999999995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140</v>
      </c>
      <c r="AT176" s="231" t="s">
        <v>122</v>
      </c>
      <c r="AU176" s="231" t="s">
        <v>85</v>
      </c>
      <c r="AY176" s="17" t="s">
        <v>119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83</v>
      </c>
      <c r="BK176" s="232">
        <f>ROUND(I176*H176,2)</f>
        <v>0</v>
      </c>
      <c r="BL176" s="17" t="s">
        <v>140</v>
      </c>
      <c r="BM176" s="231" t="s">
        <v>294</v>
      </c>
    </row>
    <row r="177" s="14" customFormat="1">
      <c r="A177" s="14"/>
      <c r="B177" s="244"/>
      <c r="C177" s="245"/>
      <c r="D177" s="235" t="s">
        <v>128</v>
      </c>
      <c r="E177" s="246" t="s">
        <v>1</v>
      </c>
      <c r="F177" s="247" t="s">
        <v>295</v>
      </c>
      <c r="G177" s="245"/>
      <c r="H177" s="248">
        <v>773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128</v>
      </c>
      <c r="AU177" s="254" t="s">
        <v>85</v>
      </c>
      <c r="AV177" s="14" t="s">
        <v>85</v>
      </c>
      <c r="AW177" s="14" t="s">
        <v>32</v>
      </c>
      <c r="AX177" s="14" t="s">
        <v>75</v>
      </c>
      <c r="AY177" s="254" t="s">
        <v>119</v>
      </c>
    </row>
    <row r="178" s="14" customFormat="1">
      <c r="A178" s="14"/>
      <c r="B178" s="244"/>
      <c r="C178" s="245"/>
      <c r="D178" s="235" t="s">
        <v>128</v>
      </c>
      <c r="E178" s="246" t="s">
        <v>1</v>
      </c>
      <c r="F178" s="247" t="s">
        <v>296</v>
      </c>
      <c r="G178" s="245"/>
      <c r="H178" s="248">
        <v>650</v>
      </c>
      <c r="I178" s="249"/>
      <c r="J178" s="245"/>
      <c r="K178" s="245"/>
      <c r="L178" s="250"/>
      <c r="M178" s="251"/>
      <c r="N178" s="252"/>
      <c r="O178" s="252"/>
      <c r="P178" s="252"/>
      <c r="Q178" s="252"/>
      <c r="R178" s="252"/>
      <c r="S178" s="252"/>
      <c r="T178" s="25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4" t="s">
        <v>128</v>
      </c>
      <c r="AU178" s="254" t="s">
        <v>85</v>
      </c>
      <c r="AV178" s="14" t="s">
        <v>85</v>
      </c>
      <c r="AW178" s="14" t="s">
        <v>32</v>
      </c>
      <c r="AX178" s="14" t="s">
        <v>75</v>
      </c>
      <c r="AY178" s="254" t="s">
        <v>119</v>
      </c>
    </row>
    <row r="179" s="15" customFormat="1">
      <c r="A179" s="15"/>
      <c r="B179" s="269"/>
      <c r="C179" s="270"/>
      <c r="D179" s="235" t="s">
        <v>128</v>
      </c>
      <c r="E179" s="271" t="s">
        <v>1</v>
      </c>
      <c r="F179" s="272" t="s">
        <v>273</v>
      </c>
      <c r="G179" s="270"/>
      <c r="H179" s="273">
        <v>1423</v>
      </c>
      <c r="I179" s="274"/>
      <c r="J179" s="270"/>
      <c r="K179" s="270"/>
      <c r="L179" s="275"/>
      <c r="M179" s="276"/>
      <c r="N179" s="277"/>
      <c r="O179" s="277"/>
      <c r="P179" s="277"/>
      <c r="Q179" s="277"/>
      <c r="R179" s="277"/>
      <c r="S179" s="277"/>
      <c r="T179" s="27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9" t="s">
        <v>128</v>
      </c>
      <c r="AU179" s="279" t="s">
        <v>85</v>
      </c>
      <c r="AV179" s="15" t="s">
        <v>140</v>
      </c>
      <c r="AW179" s="15" t="s">
        <v>32</v>
      </c>
      <c r="AX179" s="15" t="s">
        <v>83</v>
      </c>
      <c r="AY179" s="279" t="s">
        <v>119</v>
      </c>
    </row>
    <row r="180" s="2" customFormat="1" ht="21.75" customHeight="1">
      <c r="A180" s="38"/>
      <c r="B180" s="39"/>
      <c r="C180" s="219" t="s">
        <v>297</v>
      </c>
      <c r="D180" s="219" t="s">
        <v>122</v>
      </c>
      <c r="E180" s="220" t="s">
        <v>298</v>
      </c>
      <c r="F180" s="221" t="s">
        <v>299</v>
      </c>
      <c r="G180" s="222" t="s">
        <v>180</v>
      </c>
      <c r="H180" s="223">
        <v>773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40</v>
      </c>
      <c r="O180" s="91"/>
      <c r="P180" s="229">
        <f>O180*H180</f>
        <v>0</v>
      </c>
      <c r="Q180" s="229">
        <v>0.36799999999999999</v>
      </c>
      <c r="R180" s="229">
        <f>Q180*H180</f>
        <v>284.464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140</v>
      </c>
      <c r="AT180" s="231" t="s">
        <v>122</v>
      </c>
      <c r="AU180" s="231" t="s">
        <v>85</v>
      </c>
      <c r="AY180" s="17" t="s">
        <v>119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83</v>
      </c>
      <c r="BK180" s="232">
        <f>ROUND(I180*H180,2)</f>
        <v>0</v>
      </c>
      <c r="BL180" s="17" t="s">
        <v>140</v>
      </c>
      <c r="BM180" s="231" t="s">
        <v>300</v>
      </c>
    </row>
    <row r="181" s="14" customFormat="1">
      <c r="A181" s="14"/>
      <c r="B181" s="244"/>
      <c r="C181" s="245"/>
      <c r="D181" s="235" t="s">
        <v>128</v>
      </c>
      <c r="E181" s="246" t="s">
        <v>1</v>
      </c>
      <c r="F181" s="247" t="s">
        <v>301</v>
      </c>
      <c r="G181" s="245"/>
      <c r="H181" s="248">
        <v>773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128</v>
      </c>
      <c r="AU181" s="254" t="s">
        <v>85</v>
      </c>
      <c r="AV181" s="14" t="s">
        <v>85</v>
      </c>
      <c r="AW181" s="14" t="s">
        <v>32</v>
      </c>
      <c r="AX181" s="14" t="s">
        <v>83</v>
      </c>
      <c r="AY181" s="254" t="s">
        <v>119</v>
      </c>
    </row>
    <row r="182" s="2" customFormat="1" ht="16.5" customHeight="1">
      <c r="A182" s="38"/>
      <c r="B182" s="39"/>
      <c r="C182" s="219" t="s">
        <v>302</v>
      </c>
      <c r="D182" s="219" t="s">
        <v>122</v>
      </c>
      <c r="E182" s="220" t="s">
        <v>303</v>
      </c>
      <c r="F182" s="221" t="s">
        <v>304</v>
      </c>
      <c r="G182" s="222" t="s">
        <v>180</v>
      </c>
      <c r="H182" s="223">
        <v>650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40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140</v>
      </c>
      <c r="AT182" s="231" t="s">
        <v>122</v>
      </c>
      <c r="AU182" s="231" t="s">
        <v>85</v>
      </c>
      <c r="AY182" s="17" t="s">
        <v>119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83</v>
      </c>
      <c r="BK182" s="232">
        <f>ROUND(I182*H182,2)</f>
        <v>0</v>
      </c>
      <c r="BL182" s="17" t="s">
        <v>140</v>
      </c>
      <c r="BM182" s="231" t="s">
        <v>305</v>
      </c>
    </row>
    <row r="183" s="14" customFormat="1">
      <c r="A183" s="14"/>
      <c r="B183" s="244"/>
      <c r="C183" s="245"/>
      <c r="D183" s="235" t="s">
        <v>128</v>
      </c>
      <c r="E183" s="246" t="s">
        <v>1</v>
      </c>
      <c r="F183" s="247" t="s">
        <v>306</v>
      </c>
      <c r="G183" s="245"/>
      <c r="H183" s="248">
        <v>650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128</v>
      </c>
      <c r="AU183" s="254" t="s">
        <v>85</v>
      </c>
      <c r="AV183" s="14" t="s">
        <v>85</v>
      </c>
      <c r="AW183" s="14" t="s">
        <v>32</v>
      </c>
      <c r="AX183" s="14" t="s">
        <v>83</v>
      </c>
      <c r="AY183" s="254" t="s">
        <v>119</v>
      </c>
    </row>
    <row r="184" s="2" customFormat="1" ht="16.5" customHeight="1">
      <c r="A184" s="38"/>
      <c r="B184" s="39"/>
      <c r="C184" s="219" t="s">
        <v>307</v>
      </c>
      <c r="D184" s="219" t="s">
        <v>122</v>
      </c>
      <c r="E184" s="220" t="s">
        <v>308</v>
      </c>
      <c r="F184" s="221" t="s">
        <v>309</v>
      </c>
      <c r="G184" s="222" t="s">
        <v>180</v>
      </c>
      <c r="H184" s="223">
        <v>650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40</v>
      </c>
      <c r="O184" s="91"/>
      <c r="P184" s="229">
        <f>O184*H184</f>
        <v>0</v>
      </c>
      <c r="Q184" s="229">
        <v>0.02111</v>
      </c>
      <c r="R184" s="229">
        <f>Q184*H184</f>
        <v>13.721500000000001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140</v>
      </c>
      <c r="AT184" s="231" t="s">
        <v>122</v>
      </c>
      <c r="AU184" s="231" t="s">
        <v>85</v>
      </c>
      <c r="AY184" s="17" t="s">
        <v>119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83</v>
      </c>
      <c r="BK184" s="232">
        <f>ROUND(I184*H184,2)</f>
        <v>0</v>
      </c>
      <c r="BL184" s="17" t="s">
        <v>140</v>
      </c>
      <c r="BM184" s="231" t="s">
        <v>310</v>
      </c>
    </row>
    <row r="185" s="14" customFormat="1">
      <c r="A185" s="14"/>
      <c r="B185" s="244"/>
      <c r="C185" s="245"/>
      <c r="D185" s="235" t="s">
        <v>128</v>
      </c>
      <c r="E185" s="246" t="s">
        <v>1</v>
      </c>
      <c r="F185" s="247" t="s">
        <v>311</v>
      </c>
      <c r="G185" s="245"/>
      <c r="H185" s="248">
        <v>650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128</v>
      </c>
      <c r="AU185" s="254" t="s">
        <v>85</v>
      </c>
      <c r="AV185" s="14" t="s">
        <v>85</v>
      </c>
      <c r="AW185" s="14" t="s">
        <v>32</v>
      </c>
      <c r="AX185" s="14" t="s">
        <v>83</v>
      </c>
      <c r="AY185" s="254" t="s">
        <v>119</v>
      </c>
    </row>
    <row r="186" s="2" customFormat="1" ht="16.5" customHeight="1">
      <c r="A186" s="38"/>
      <c r="B186" s="39"/>
      <c r="C186" s="258" t="s">
        <v>312</v>
      </c>
      <c r="D186" s="258" t="s">
        <v>214</v>
      </c>
      <c r="E186" s="259" t="s">
        <v>313</v>
      </c>
      <c r="F186" s="260" t="s">
        <v>314</v>
      </c>
      <c r="G186" s="261" t="s">
        <v>180</v>
      </c>
      <c r="H186" s="262">
        <v>650</v>
      </c>
      <c r="I186" s="263"/>
      <c r="J186" s="264">
        <f>ROUND(I186*H186,2)</f>
        <v>0</v>
      </c>
      <c r="K186" s="265"/>
      <c r="L186" s="266"/>
      <c r="M186" s="267" t="s">
        <v>1</v>
      </c>
      <c r="N186" s="268" t="s">
        <v>40</v>
      </c>
      <c r="O186" s="91"/>
      <c r="P186" s="229">
        <f>O186*H186</f>
        <v>0</v>
      </c>
      <c r="Q186" s="229">
        <v>0.037999999999999999</v>
      </c>
      <c r="R186" s="229">
        <f>Q186*H186</f>
        <v>24.699999999999999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156</v>
      </c>
      <c r="AT186" s="231" t="s">
        <v>214</v>
      </c>
      <c r="AU186" s="231" t="s">
        <v>85</v>
      </c>
      <c r="AY186" s="17" t="s">
        <v>119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83</v>
      </c>
      <c r="BK186" s="232">
        <f>ROUND(I186*H186,2)</f>
        <v>0</v>
      </c>
      <c r="BL186" s="17" t="s">
        <v>140</v>
      </c>
      <c r="BM186" s="231" t="s">
        <v>315</v>
      </c>
    </row>
    <row r="187" s="2" customFormat="1">
      <c r="A187" s="38"/>
      <c r="B187" s="39"/>
      <c r="C187" s="40"/>
      <c r="D187" s="235" t="s">
        <v>316</v>
      </c>
      <c r="E187" s="40"/>
      <c r="F187" s="280" t="s">
        <v>317</v>
      </c>
      <c r="G187" s="40"/>
      <c r="H187" s="40"/>
      <c r="I187" s="281"/>
      <c r="J187" s="40"/>
      <c r="K187" s="40"/>
      <c r="L187" s="44"/>
      <c r="M187" s="282"/>
      <c r="N187" s="283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316</v>
      </c>
      <c r="AU187" s="17" t="s">
        <v>85</v>
      </c>
    </row>
    <row r="188" s="14" customFormat="1">
      <c r="A188" s="14"/>
      <c r="B188" s="244"/>
      <c r="C188" s="245"/>
      <c r="D188" s="235" t="s">
        <v>128</v>
      </c>
      <c r="E188" s="246" t="s">
        <v>1</v>
      </c>
      <c r="F188" s="247" t="s">
        <v>306</v>
      </c>
      <c r="G188" s="245"/>
      <c r="H188" s="248">
        <v>650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128</v>
      </c>
      <c r="AU188" s="254" t="s">
        <v>85</v>
      </c>
      <c r="AV188" s="14" t="s">
        <v>85</v>
      </c>
      <c r="AW188" s="14" t="s">
        <v>32</v>
      </c>
      <c r="AX188" s="14" t="s">
        <v>83</v>
      </c>
      <c r="AY188" s="254" t="s">
        <v>119</v>
      </c>
    </row>
    <row r="189" s="12" customFormat="1" ht="22.8" customHeight="1">
      <c r="A189" s="12"/>
      <c r="B189" s="203"/>
      <c r="C189" s="204"/>
      <c r="D189" s="205" t="s">
        <v>74</v>
      </c>
      <c r="E189" s="217" t="s">
        <v>318</v>
      </c>
      <c r="F189" s="217" t="s">
        <v>319</v>
      </c>
      <c r="G189" s="204"/>
      <c r="H189" s="204"/>
      <c r="I189" s="207"/>
      <c r="J189" s="218">
        <f>BK189</f>
        <v>0</v>
      </c>
      <c r="K189" s="204"/>
      <c r="L189" s="209"/>
      <c r="M189" s="210"/>
      <c r="N189" s="211"/>
      <c r="O189" s="211"/>
      <c r="P189" s="212">
        <f>P190</f>
        <v>0</v>
      </c>
      <c r="Q189" s="211"/>
      <c r="R189" s="212">
        <f>R190</f>
        <v>0</v>
      </c>
      <c r="S189" s="211"/>
      <c r="T189" s="213">
        <f>T190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83</v>
      </c>
      <c r="AT189" s="215" t="s">
        <v>74</v>
      </c>
      <c r="AU189" s="215" t="s">
        <v>83</v>
      </c>
      <c r="AY189" s="214" t="s">
        <v>119</v>
      </c>
      <c r="BK189" s="216">
        <f>BK190</f>
        <v>0</v>
      </c>
    </row>
    <row r="190" s="2" customFormat="1" ht="16.5" customHeight="1">
      <c r="A190" s="38"/>
      <c r="B190" s="39"/>
      <c r="C190" s="219" t="s">
        <v>320</v>
      </c>
      <c r="D190" s="219" t="s">
        <v>122</v>
      </c>
      <c r="E190" s="220" t="s">
        <v>321</v>
      </c>
      <c r="F190" s="221" t="s">
        <v>322</v>
      </c>
      <c r="G190" s="222" t="s">
        <v>257</v>
      </c>
      <c r="H190" s="223">
        <v>5251.9170000000004</v>
      </c>
      <c r="I190" s="224"/>
      <c r="J190" s="225">
        <f>ROUND(I190*H190,2)</f>
        <v>0</v>
      </c>
      <c r="K190" s="226"/>
      <c r="L190" s="44"/>
      <c r="M190" s="284" t="s">
        <v>1</v>
      </c>
      <c r="N190" s="285" t="s">
        <v>40</v>
      </c>
      <c r="O190" s="286"/>
      <c r="P190" s="287">
        <f>O190*H190</f>
        <v>0</v>
      </c>
      <c r="Q190" s="287">
        <v>0</v>
      </c>
      <c r="R190" s="287">
        <f>Q190*H190</f>
        <v>0</v>
      </c>
      <c r="S190" s="287">
        <v>0</v>
      </c>
      <c r="T190" s="28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140</v>
      </c>
      <c r="AT190" s="231" t="s">
        <v>122</v>
      </c>
      <c r="AU190" s="231" t="s">
        <v>85</v>
      </c>
      <c r="AY190" s="17" t="s">
        <v>119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83</v>
      </c>
      <c r="BK190" s="232">
        <f>ROUND(I190*H190,2)</f>
        <v>0</v>
      </c>
      <c r="BL190" s="17" t="s">
        <v>140</v>
      </c>
      <c r="BM190" s="231" t="s">
        <v>323</v>
      </c>
    </row>
    <row r="191" s="2" customFormat="1" ht="6.96" customHeight="1">
      <c r="A191" s="38"/>
      <c r="B191" s="66"/>
      <c r="C191" s="67"/>
      <c r="D191" s="67"/>
      <c r="E191" s="67"/>
      <c r="F191" s="67"/>
      <c r="G191" s="67"/>
      <c r="H191" s="67"/>
      <c r="I191" s="67"/>
      <c r="J191" s="67"/>
      <c r="K191" s="67"/>
      <c r="L191" s="44"/>
      <c r="M191" s="38"/>
      <c r="O191" s="38"/>
      <c r="P191" s="38"/>
      <c r="Q191" s="38"/>
      <c r="R191" s="38"/>
      <c r="S191" s="38"/>
      <c r="T191" s="38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</row>
  </sheetData>
  <sheetProtection sheet="1" autoFilter="0" formatColumns="0" formatRows="0" objects="1" scenarios="1" spinCount="100000" saltValue="cikqvNxzr2DfO1oQt8PYqE9v3kCKlgOAP0WE/kQY1YOSXG/TzJJFlmPGOlsuK9Fntjk9hOxV8t4G5t8oB+hTrQ==" hashValue="8Dv3NOlL05KkJ7RXu5/mB9Z49EJjrl6GdeBrVEGHBB09MJ7YXMSRibgAKFYTe5VW7jxii7RMpeyab872VU7BSg==" algorithmName="SHA-512" password="CC35"/>
  <autoFilter ref="C120:K19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Hráz na Moravě Háj - Bohuslavice, přitěžovací lavice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324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16. 5. 2024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ROUND((SUM(BE118:BE157)),  2)</f>
        <v>0</v>
      </c>
      <c r="G33" s="38"/>
      <c r="H33" s="38"/>
      <c r="I33" s="155">
        <v>0.20999999999999999</v>
      </c>
      <c r="J33" s="154">
        <f>ROUND(((SUM(BE118:BE157))*I33),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ROUND((SUM(BF118:BF157)),  2)</f>
        <v>0</v>
      </c>
      <c r="G34" s="38"/>
      <c r="H34" s="38"/>
      <c r="I34" s="155">
        <v>0.12</v>
      </c>
      <c r="J34" s="154">
        <f>ROUND(((SUM(BF118:BF157))*I34),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ROUND((SUM(BG118:BG157)),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ROUND((SUM(BH118:BH157)),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ROUND((SUM(BI118:BI157)),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Hráz na Moravě Háj - Bohuslavice, přitěžovací lavice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001 002 - Odstranění stromových porostů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Bohuslavice</v>
      </c>
      <c r="G89" s="40"/>
      <c r="H89" s="40"/>
      <c r="I89" s="32" t="s">
        <v>22</v>
      </c>
      <c r="J89" s="79" t="str">
        <f>IF(J12="","",J12)</f>
        <v>16. 5. 2024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30</v>
      </c>
      <c r="J91" s="36" t="str">
        <f>E21</f>
        <v>AQUA Centrum Břeclav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96</v>
      </c>
      <c r="D94" s="176"/>
      <c r="E94" s="176"/>
      <c r="F94" s="176"/>
      <c r="G94" s="176"/>
      <c r="H94" s="176"/>
      <c r="I94" s="176"/>
      <c r="J94" s="177" t="s">
        <v>97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98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99</v>
      </c>
    </row>
    <row r="97" s="9" customFormat="1" ht="24.96" customHeight="1">
      <c r="A97" s="9"/>
      <c r="B97" s="179"/>
      <c r="C97" s="180"/>
      <c r="D97" s="181" t="s">
        <v>170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171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103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Hráz na Moravě Háj - Bohuslavice, přitěžovací lavice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93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001 002 - Odstranění stromových porostů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Bohuslavice</v>
      </c>
      <c r="G112" s="40"/>
      <c r="H112" s="40"/>
      <c r="I112" s="32" t="s">
        <v>22</v>
      </c>
      <c r="J112" s="79" t="str">
        <f>IF(J12="","",J12)</f>
        <v>16. 5. 2024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30</v>
      </c>
      <c r="J114" s="36" t="str">
        <f>E21</f>
        <v>AQUA Centrum Břeclav s 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104</v>
      </c>
      <c r="D117" s="194" t="s">
        <v>60</v>
      </c>
      <c r="E117" s="194" t="s">
        <v>56</v>
      </c>
      <c r="F117" s="194" t="s">
        <v>57</v>
      </c>
      <c r="G117" s="194" t="s">
        <v>105</v>
      </c>
      <c r="H117" s="194" t="s">
        <v>106</v>
      </c>
      <c r="I117" s="194" t="s">
        <v>107</v>
      </c>
      <c r="J117" s="195" t="s">
        <v>97</v>
      </c>
      <c r="K117" s="196" t="s">
        <v>108</v>
      </c>
      <c r="L117" s="197"/>
      <c r="M117" s="100" t="s">
        <v>1</v>
      </c>
      <c r="N117" s="101" t="s">
        <v>39</v>
      </c>
      <c r="O117" s="101" t="s">
        <v>109</v>
      </c>
      <c r="P117" s="101" t="s">
        <v>110</v>
      </c>
      <c r="Q117" s="101" t="s">
        <v>111</v>
      </c>
      <c r="R117" s="101" t="s">
        <v>112</v>
      </c>
      <c r="S117" s="101" t="s">
        <v>113</v>
      </c>
      <c r="T117" s="102" t="s">
        <v>114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115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0.010950000000000001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74</v>
      </c>
      <c r="AU118" s="17" t="s">
        <v>99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74</v>
      </c>
      <c r="E119" s="206" t="s">
        <v>175</v>
      </c>
      <c r="F119" s="206" t="s">
        <v>176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0.010950000000000001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83</v>
      </c>
      <c r="AT119" s="215" t="s">
        <v>74</v>
      </c>
      <c r="AU119" s="215" t="s">
        <v>75</v>
      </c>
      <c r="AY119" s="214" t="s">
        <v>119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74</v>
      </c>
      <c r="E120" s="217" t="s">
        <v>83</v>
      </c>
      <c r="F120" s="217" t="s">
        <v>177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SUM(P121:P157)</f>
        <v>0</v>
      </c>
      <c r="Q120" s="211"/>
      <c r="R120" s="212">
        <f>SUM(R121:R157)</f>
        <v>0.010950000000000001</v>
      </c>
      <c r="S120" s="211"/>
      <c r="T120" s="213">
        <f>SUM(T121:T157)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83</v>
      </c>
      <c r="AT120" s="215" t="s">
        <v>74</v>
      </c>
      <c r="AU120" s="215" t="s">
        <v>83</v>
      </c>
      <c r="AY120" s="214" t="s">
        <v>119</v>
      </c>
      <c r="BK120" s="216">
        <f>SUM(BK121:BK157)</f>
        <v>0</v>
      </c>
    </row>
    <row r="121" s="2" customFormat="1" ht="16.5" customHeight="1">
      <c r="A121" s="38"/>
      <c r="B121" s="39"/>
      <c r="C121" s="219" t="s">
        <v>83</v>
      </c>
      <c r="D121" s="219" t="s">
        <v>122</v>
      </c>
      <c r="E121" s="220" t="s">
        <v>325</v>
      </c>
      <c r="F121" s="221" t="s">
        <v>326</v>
      </c>
      <c r="G121" s="222" t="s">
        <v>180</v>
      </c>
      <c r="H121" s="223">
        <v>227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40</v>
      </c>
      <c r="O121" s="91"/>
      <c r="P121" s="229">
        <f>O121*H121</f>
        <v>0</v>
      </c>
      <c r="Q121" s="229">
        <v>3.0000000000000001E-05</v>
      </c>
      <c r="R121" s="229">
        <f>Q121*H121</f>
        <v>0.0068100000000000001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140</v>
      </c>
      <c r="AT121" s="231" t="s">
        <v>122</v>
      </c>
      <c r="AU121" s="231" t="s">
        <v>85</v>
      </c>
      <c r="AY121" s="17" t="s">
        <v>119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83</v>
      </c>
      <c r="BK121" s="232">
        <f>ROUND(I121*H121,2)</f>
        <v>0</v>
      </c>
      <c r="BL121" s="17" t="s">
        <v>140</v>
      </c>
      <c r="BM121" s="231" t="s">
        <v>327</v>
      </c>
    </row>
    <row r="122" s="14" customFormat="1">
      <c r="A122" s="14"/>
      <c r="B122" s="244"/>
      <c r="C122" s="245"/>
      <c r="D122" s="235" t="s">
        <v>128</v>
      </c>
      <c r="E122" s="246" t="s">
        <v>1</v>
      </c>
      <c r="F122" s="247" t="s">
        <v>328</v>
      </c>
      <c r="G122" s="245"/>
      <c r="H122" s="248">
        <v>227</v>
      </c>
      <c r="I122" s="249"/>
      <c r="J122" s="245"/>
      <c r="K122" s="245"/>
      <c r="L122" s="250"/>
      <c r="M122" s="251"/>
      <c r="N122" s="252"/>
      <c r="O122" s="252"/>
      <c r="P122" s="252"/>
      <c r="Q122" s="252"/>
      <c r="R122" s="252"/>
      <c r="S122" s="252"/>
      <c r="T122" s="25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4" t="s">
        <v>128</v>
      </c>
      <c r="AU122" s="254" t="s">
        <v>85</v>
      </c>
      <c r="AV122" s="14" t="s">
        <v>85</v>
      </c>
      <c r="AW122" s="14" t="s">
        <v>32</v>
      </c>
      <c r="AX122" s="14" t="s">
        <v>83</v>
      </c>
      <c r="AY122" s="254" t="s">
        <v>119</v>
      </c>
    </row>
    <row r="123" s="2" customFormat="1" ht="16.5" customHeight="1">
      <c r="A123" s="38"/>
      <c r="B123" s="39"/>
      <c r="C123" s="219" t="s">
        <v>85</v>
      </c>
      <c r="D123" s="219" t="s">
        <v>122</v>
      </c>
      <c r="E123" s="220" t="s">
        <v>329</v>
      </c>
      <c r="F123" s="221" t="s">
        <v>330</v>
      </c>
      <c r="G123" s="222" t="s">
        <v>331</v>
      </c>
      <c r="H123" s="223">
        <v>31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40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140</v>
      </c>
      <c r="AT123" s="231" t="s">
        <v>122</v>
      </c>
      <c r="AU123" s="231" t="s">
        <v>85</v>
      </c>
      <c r="AY123" s="17" t="s">
        <v>119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83</v>
      </c>
      <c r="BK123" s="232">
        <f>ROUND(I123*H123,2)</f>
        <v>0</v>
      </c>
      <c r="BL123" s="17" t="s">
        <v>140</v>
      </c>
      <c r="BM123" s="231" t="s">
        <v>332</v>
      </c>
    </row>
    <row r="124" s="14" customFormat="1">
      <c r="A124" s="14"/>
      <c r="B124" s="244"/>
      <c r="C124" s="245"/>
      <c r="D124" s="235" t="s">
        <v>128</v>
      </c>
      <c r="E124" s="246" t="s">
        <v>1</v>
      </c>
      <c r="F124" s="247" t="s">
        <v>333</v>
      </c>
      <c r="G124" s="245"/>
      <c r="H124" s="248">
        <v>31</v>
      </c>
      <c r="I124" s="249"/>
      <c r="J124" s="245"/>
      <c r="K124" s="245"/>
      <c r="L124" s="250"/>
      <c r="M124" s="251"/>
      <c r="N124" s="252"/>
      <c r="O124" s="252"/>
      <c r="P124" s="252"/>
      <c r="Q124" s="252"/>
      <c r="R124" s="252"/>
      <c r="S124" s="252"/>
      <c r="T124" s="25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4" t="s">
        <v>128</v>
      </c>
      <c r="AU124" s="254" t="s">
        <v>85</v>
      </c>
      <c r="AV124" s="14" t="s">
        <v>85</v>
      </c>
      <c r="AW124" s="14" t="s">
        <v>32</v>
      </c>
      <c r="AX124" s="14" t="s">
        <v>83</v>
      </c>
      <c r="AY124" s="254" t="s">
        <v>119</v>
      </c>
    </row>
    <row r="125" s="2" customFormat="1" ht="16.5" customHeight="1">
      <c r="A125" s="38"/>
      <c r="B125" s="39"/>
      <c r="C125" s="219" t="s">
        <v>135</v>
      </c>
      <c r="D125" s="219" t="s">
        <v>122</v>
      </c>
      <c r="E125" s="220" t="s">
        <v>334</v>
      </c>
      <c r="F125" s="221" t="s">
        <v>335</v>
      </c>
      <c r="G125" s="222" t="s">
        <v>331</v>
      </c>
      <c r="H125" s="223">
        <v>24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40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140</v>
      </c>
      <c r="AT125" s="231" t="s">
        <v>122</v>
      </c>
      <c r="AU125" s="231" t="s">
        <v>85</v>
      </c>
      <c r="AY125" s="17" t="s">
        <v>119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83</v>
      </c>
      <c r="BK125" s="232">
        <f>ROUND(I125*H125,2)</f>
        <v>0</v>
      </c>
      <c r="BL125" s="17" t="s">
        <v>140</v>
      </c>
      <c r="BM125" s="231" t="s">
        <v>336</v>
      </c>
    </row>
    <row r="126" s="14" customFormat="1">
      <c r="A126" s="14"/>
      <c r="B126" s="244"/>
      <c r="C126" s="245"/>
      <c r="D126" s="235" t="s">
        <v>128</v>
      </c>
      <c r="E126" s="246" t="s">
        <v>1</v>
      </c>
      <c r="F126" s="247" t="s">
        <v>337</v>
      </c>
      <c r="G126" s="245"/>
      <c r="H126" s="248">
        <v>24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128</v>
      </c>
      <c r="AU126" s="254" t="s">
        <v>85</v>
      </c>
      <c r="AV126" s="14" t="s">
        <v>85</v>
      </c>
      <c r="AW126" s="14" t="s">
        <v>32</v>
      </c>
      <c r="AX126" s="14" t="s">
        <v>83</v>
      </c>
      <c r="AY126" s="254" t="s">
        <v>119</v>
      </c>
    </row>
    <row r="127" s="2" customFormat="1" ht="16.5" customHeight="1">
      <c r="A127" s="38"/>
      <c r="B127" s="39"/>
      <c r="C127" s="219" t="s">
        <v>140</v>
      </c>
      <c r="D127" s="219" t="s">
        <v>122</v>
      </c>
      <c r="E127" s="220" t="s">
        <v>338</v>
      </c>
      <c r="F127" s="221" t="s">
        <v>339</v>
      </c>
      <c r="G127" s="222" t="s">
        <v>331</v>
      </c>
      <c r="H127" s="223">
        <v>3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40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140</v>
      </c>
      <c r="AT127" s="231" t="s">
        <v>122</v>
      </c>
      <c r="AU127" s="231" t="s">
        <v>85</v>
      </c>
      <c r="AY127" s="17" t="s">
        <v>119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83</v>
      </c>
      <c r="BK127" s="232">
        <f>ROUND(I127*H127,2)</f>
        <v>0</v>
      </c>
      <c r="BL127" s="17" t="s">
        <v>140</v>
      </c>
      <c r="BM127" s="231" t="s">
        <v>340</v>
      </c>
    </row>
    <row r="128" s="14" customFormat="1">
      <c r="A128" s="14"/>
      <c r="B128" s="244"/>
      <c r="C128" s="245"/>
      <c r="D128" s="235" t="s">
        <v>128</v>
      </c>
      <c r="E128" s="246" t="s">
        <v>1</v>
      </c>
      <c r="F128" s="247" t="s">
        <v>341</v>
      </c>
      <c r="G128" s="245"/>
      <c r="H128" s="248">
        <v>3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128</v>
      </c>
      <c r="AU128" s="254" t="s">
        <v>85</v>
      </c>
      <c r="AV128" s="14" t="s">
        <v>85</v>
      </c>
      <c r="AW128" s="14" t="s">
        <v>32</v>
      </c>
      <c r="AX128" s="14" t="s">
        <v>83</v>
      </c>
      <c r="AY128" s="254" t="s">
        <v>119</v>
      </c>
    </row>
    <row r="129" s="2" customFormat="1" ht="16.5" customHeight="1">
      <c r="A129" s="38"/>
      <c r="B129" s="39"/>
      <c r="C129" s="219" t="s">
        <v>118</v>
      </c>
      <c r="D129" s="219" t="s">
        <v>122</v>
      </c>
      <c r="E129" s="220" t="s">
        <v>342</v>
      </c>
      <c r="F129" s="221" t="s">
        <v>343</v>
      </c>
      <c r="G129" s="222" t="s">
        <v>331</v>
      </c>
      <c r="H129" s="223">
        <v>2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40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140</v>
      </c>
      <c r="AT129" s="231" t="s">
        <v>122</v>
      </c>
      <c r="AU129" s="231" t="s">
        <v>85</v>
      </c>
      <c r="AY129" s="17" t="s">
        <v>119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83</v>
      </c>
      <c r="BK129" s="232">
        <f>ROUND(I129*H129,2)</f>
        <v>0</v>
      </c>
      <c r="BL129" s="17" t="s">
        <v>140</v>
      </c>
      <c r="BM129" s="231" t="s">
        <v>344</v>
      </c>
    </row>
    <row r="130" s="14" customFormat="1">
      <c r="A130" s="14"/>
      <c r="B130" s="244"/>
      <c r="C130" s="245"/>
      <c r="D130" s="235" t="s">
        <v>128</v>
      </c>
      <c r="E130" s="246" t="s">
        <v>1</v>
      </c>
      <c r="F130" s="247" t="s">
        <v>345</v>
      </c>
      <c r="G130" s="245"/>
      <c r="H130" s="248">
        <v>2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4" t="s">
        <v>128</v>
      </c>
      <c r="AU130" s="254" t="s">
        <v>85</v>
      </c>
      <c r="AV130" s="14" t="s">
        <v>85</v>
      </c>
      <c r="AW130" s="14" t="s">
        <v>32</v>
      </c>
      <c r="AX130" s="14" t="s">
        <v>83</v>
      </c>
      <c r="AY130" s="254" t="s">
        <v>119</v>
      </c>
    </row>
    <row r="131" s="2" customFormat="1" ht="16.5" customHeight="1">
      <c r="A131" s="38"/>
      <c r="B131" s="39"/>
      <c r="C131" s="219" t="s">
        <v>147</v>
      </c>
      <c r="D131" s="219" t="s">
        <v>122</v>
      </c>
      <c r="E131" s="220" t="s">
        <v>346</v>
      </c>
      <c r="F131" s="221" t="s">
        <v>347</v>
      </c>
      <c r="G131" s="222" t="s">
        <v>331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40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140</v>
      </c>
      <c r="AT131" s="231" t="s">
        <v>122</v>
      </c>
      <c r="AU131" s="231" t="s">
        <v>85</v>
      </c>
      <c r="AY131" s="17" t="s">
        <v>119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83</v>
      </c>
      <c r="BK131" s="232">
        <f>ROUND(I131*H131,2)</f>
        <v>0</v>
      </c>
      <c r="BL131" s="17" t="s">
        <v>140</v>
      </c>
      <c r="BM131" s="231" t="s">
        <v>348</v>
      </c>
    </row>
    <row r="132" s="14" customFormat="1">
      <c r="A132" s="14"/>
      <c r="B132" s="244"/>
      <c r="C132" s="245"/>
      <c r="D132" s="235" t="s">
        <v>128</v>
      </c>
      <c r="E132" s="246" t="s">
        <v>1</v>
      </c>
      <c r="F132" s="247" t="s">
        <v>349</v>
      </c>
      <c r="G132" s="245"/>
      <c r="H132" s="248">
        <v>1</v>
      </c>
      <c r="I132" s="249"/>
      <c r="J132" s="245"/>
      <c r="K132" s="245"/>
      <c r="L132" s="250"/>
      <c r="M132" s="251"/>
      <c r="N132" s="252"/>
      <c r="O132" s="252"/>
      <c r="P132" s="252"/>
      <c r="Q132" s="252"/>
      <c r="R132" s="252"/>
      <c r="S132" s="252"/>
      <c r="T132" s="25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4" t="s">
        <v>128</v>
      </c>
      <c r="AU132" s="254" t="s">
        <v>85</v>
      </c>
      <c r="AV132" s="14" t="s">
        <v>85</v>
      </c>
      <c r="AW132" s="14" t="s">
        <v>32</v>
      </c>
      <c r="AX132" s="14" t="s">
        <v>83</v>
      </c>
      <c r="AY132" s="254" t="s">
        <v>119</v>
      </c>
    </row>
    <row r="133" s="2" customFormat="1" ht="16.5" customHeight="1">
      <c r="A133" s="38"/>
      <c r="B133" s="39"/>
      <c r="C133" s="219" t="s">
        <v>152</v>
      </c>
      <c r="D133" s="219" t="s">
        <v>122</v>
      </c>
      <c r="E133" s="220" t="s">
        <v>350</v>
      </c>
      <c r="F133" s="221" t="s">
        <v>351</v>
      </c>
      <c r="G133" s="222" t="s">
        <v>331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40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140</v>
      </c>
      <c r="AT133" s="231" t="s">
        <v>122</v>
      </c>
      <c r="AU133" s="231" t="s">
        <v>85</v>
      </c>
      <c r="AY133" s="17" t="s">
        <v>119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83</v>
      </c>
      <c r="BK133" s="232">
        <f>ROUND(I133*H133,2)</f>
        <v>0</v>
      </c>
      <c r="BL133" s="17" t="s">
        <v>140</v>
      </c>
      <c r="BM133" s="231" t="s">
        <v>352</v>
      </c>
    </row>
    <row r="134" s="2" customFormat="1" ht="16.5" customHeight="1">
      <c r="A134" s="38"/>
      <c r="B134" s="39"/>
      <c r="C134" s="219" t="s">
        <v>156</v>
      </c>
      <c r="D134" s="219" t="s">
        <v>122</v>
      </c>
      <c r="E134" s="220" t="s">
        <v>353</v>
      </c>
      <c r="F134" s="221" t="s">
        <v>354</v>
      </c>
      <c r="G134" s="222" t="s">
        <v>331</v>
      </c>
      <c r="H134" s="223">
        <v>24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40</v>
      </c>
      <c r="O134" s="91"/>
      <c r="P134" s="229">
        <f>O134*H134</f>
        <v>0</v>
      </c>
      <c r="Q134" s="229">
        <v>9.0000000000000006E-05</v>
      </c>
      <c r="R134" s="229">
        <f>Q134*H134</f>
        <v>0.00216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140</v>
      </c>
      <c r="AT134" s="231" t="s">
        <v>122</v>
      </c>
      <c r="AU134" s="231" t="s">
        <v>85</v>
      </c>
      <c r="AY134" s="17" t="s">
        <v>119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83</v>
      </c>
      <c r="BK134" s="232">
        <f>ROUND(I134*H134,2)</f>
        <v>0</v>
      </c>
      <c r="BL134" s="17" t="s">
        <v>140</v>
      </c>
      <c r="BM134" s="231" t="s">
        <v>355</v>
      </c>
    </row>
    <row r="135" s="13" customFormat="1">
      <c r="A135" s="13"/>
      <c r="B135" s="233"/>
      <c r="C135" s="234"/>
      <c r="D135" s="235" t="s">
        <v>128</v>
      </c>
      <c r="E135" s="236" t="s">
        <v>1</v>
      </c>
      <c r="F135" s="237" t="s">
        <v>356</v>
      </c>
      <c r="G135" s="234"/>
      <c r="H135" s="236" t="s">
        <v>1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128</v>
      </c>
      <c r="AU135" s="243" t="s">
        <v>85</v>
      </c>
      <c r="AV135" s="13" t="s">
        <v>83</v>
      </c>
      <c r="AW135" s="13" t="s">
        <v>32</v>
      </c>
      <c r="AX135" s="13" t="s">
        <v>75</v>
      </c>
      <c r="AY135" s="243" t="s">
        <v>119</v>
      </c>
    </row>
    <row r="136" s="13" customFormat="1">
      <c r="A136" s="13"/>
      <c r="B136" s="233"/>
      <c r="C136" s="234"/>
      <c r="D136" s="235" t="s">
        <v>128</v>
      </c>
      <c r="E136" s="236" t="s">
        <v>1</v>
      </c>
      <c r="F136" s="237" t="s">
        <v>357</v>
      </c>
      <c r="G136" s="234"/>
      <c r="H136" s="236" t="s">
        <v>1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128</v>
      </c>
      <c r="AU136" s="243" t="s">
        <v>85</v>
      </c>
      <c r="AV136" s="13" t="s">
        <v>83</v>
      </c>
      <c r="AW136" s="13" t="s">
        <v>32</v>
      </c>
      <c r="AX136" s="13" t="s">
        <v>75</v>
      </c>
      <c r="AY136" s="243" t="s">
        <v>119</v>
      </c>
    </row>
    <row r="137" s="13" customFormat="1">
      <c r="A137" s="13"/>
      <c r="B137" s="233"/>
      <c r="C137" s="234"/>
      <c r="D137" s="235" t="s">
        <v>128</v>
      </c>
      <c r="E137" s="236" t="s">
        <v>1</v>
      </c>
      <c r="F137" s="237" t="s">
        <v>358</v>
      </c>
      <c r="G137" s="234"/>
      <c r="H137" s="236" t="s">
        <v>1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128</v>
      </c>
      <c r="AU137" s="243" t="s">
        <v>85</v>
      </c>
      <c r="AV137" s="13" t="s">
        <v>83</v>
      </c>
      <c r="AW137" s="13" t="s">
        <v>32</v>
      </c>
      <c r="AX137" s="13" t="s">
        <v>75</v>
      </c>
      <c r="AY137" s="243" t="s">
        <v>119</v>
      </c>
    </row>
    <row r="138" s="13" customFormat="1">
      <c r="A138" s="13"/>
      <c r="B138" s="233"/>
      <c r="C138" s="234"/>
      <c r="D138" s="235" t="s">
        <v>128</v>
      </c>
      <c r="E138" s="236" t="s">
        <v>1</v>
      </c>
      <c r="F138" s="237" t="s">
        <v>359</v>
      </c>
      <c r="G138" s="234"/>
      <c r="H138" s="236" t="s">
        <v>1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128</v>
      </c>
      <c r="AU138" s="243" t="s">
        <v>85</v>
      </c>
      <c r="AV138" s="13" t="s">
        <v>83</v>
      </c>
      <c r="AW138" s="13" t="s">
        <v>32</v>
      </c>
      <c r="AX138" s="13" t="s">
        <v>75</v>
      </c>
      <c r="AY138" s="243" t="s">
        <v>119</v>
      </c>
    </row>
    <row r="139" s="13" customFormat="1">
      <c r="A139" s="13"/>
      <c r="B139" s="233"/>
      <c r="C139" s="234"/>
      <c r="D139" s="235" t="s">
        <v>128</v>
      </c>
      <c r="E139" s="236" t="s">
        <v>1</v>
      </c>
      <c r="F139" s="237" t="s">
        <v>360</v>
      </c>
      <c r="G139" s="234"/>
      <c r="H139" s="236" t="s">
        <v>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128</v>
      </c>
      <c r="AU139" s="243" t="s">
        <v>85</v>
      </c>
      <c r="AV139" s="13" t="s">
        <v>83</v>
      </c>
      <c r="AW139" s="13" t="s">
        <v>32</v>
      </c>
      <c r="AX139" s="13" t="s">
        <v>75</v>
      </c>
      <c r="AY139" s="243" t="s">
        <v>119</v>
      </c>
    </row>
    <row r="140" s="13" customFormat="1">
      <c r="A140" s="13"/>
      <c r="B140" s="233"/>
      <c r="C140" s="234"/>
      <c r="D140" s="235" t="s">
        <v>128</v>
      </c>
      <c r="E140" s="236" t="s">
        <v>1</v>
      </c>
      <c r="F140" s="237" t="s">
        <v>361</v>
      </c>
      <c r="G140" s="234"/>
      <c r="H140" s="236" t="s">
        <v>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128</v>
      </c>
      <c r="AU140" s="243" t="s">
        <v>85</v>
      </c>
      <c r="AV140" s="13" t="s">
        <v>83</v>
      </c>
      <c r="AW140" s="13" t="s">
        <v>32</v>
      </c>
      <c r="AX140" s="13" t="s">
        <v>75</v>
      </c>
      <c r="AY140" s="243" t="s">
        <v>119</v>
      </c>
    </row>
    <row r="141" s="14" customFormat="1">
      <c r="A141" s="14"/>
      <c r="B141" s="244"/>
      <c r="C141" s="245"/>
      <c r="D141" s="235" t="s">
        <v>128</v>
      </c>
      <c r="E141" s="246" t="s">
        <v>1</v>
      </c>
      <c r="F141" s="247" t="s">
        <v>297</v>
      </c>
      <c r="G141" s="245"/>
      <c r="H141" s="248">
        <v>24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128</v>
      </c>
      <c r="AU141" s="254" t="s">
        <v>85</v>
      </c>
      <c r="AV141" s="14" t="s">
        <v>85</v>
      </c>
      <c r="AW141" s="14" t="s">
        <v>32</v>
      </c>
      <c r="AX141" s="14" t="s">
        <v>83</v>
      </c>
      <c r="AY141" s="254" t="s">
        <v>119</v>
      </c>
    </row>
    <row r="142" s="2" customFormat="1" ht="16.5" customHeight="1">
      <c r="A142" s="38"/>
      <c r="B142" s="39"/>
      <c r="C142" s="219" t="s">
        <v>165</v>
      </c>
      <c r="D142" s="219" t="s">
        <v>122</v>
      </c>
      <c r="E142" s="220" t="s">
        <v>362</v>
      </c>
      <c r="F142" s="221" t="s">
        <v>363</v>
      </c>
      <c r="G142" s="222" t="s">
        <v>331</v>
      </c>
      <c r="H142" s="223">
        <v>3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40</v>
      </c>
      <c r="O142" s="91"/>
      <c r="P142" s="229">
        <f>O142*H142</f>
        <v>0</v>
      </c>
      <c r="Q142" s="229">
        <v>0.00018000000000000001</v>
      </c>
      <c r="R142" s="229">
        <f>Q142*H142</f>
        <v>0.00054000000000000001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140</v>
      </c>
      <c r="AT142" s="231" t="s">
        <v>122</v>
      </c>
      <c r="AU142" s="231" t="s">
        <v>85</v>
      </c>
      <c r="AY142" s="17" t="s">
        <v>119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83</v>
      </c>
      <c r="BK142" s="232">
        <f>ROUND(I142*H142,2)</f>
        <v>0</v>
      </c>
      <c r="BL142" s="17" t="s">
        <v>140</v>
      </c>
      <c r="BM142" s="231" t="s">
        <v>364</v>
      </c>
    </row>
    <row r="143" s="13" customFormat="1">
      <c r="A143" s="13"/>
      <c r="B143" s="233"/>
      <c r="C143" s="234"/>
      <c r="D143" s="235" t="s">
        <v>128</v>
      </c>
      <c r="E143" s="236" t="s">
        <v>1</v>
      </c>
      <c r="F143" s="237" t="s">
        <v>356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128</v>
      </c>
      <c r="AU143" s="243" t="s">
        <v>85</v>
      </c>
      <c r="AV143" s="13" t="s">
        <v>83</v>
      </c>
      <c r="AW143" s="13" t="s">
        <v>32</v>
      </c>
      <c r="AX143" s="13" t="s">
        <v>75</v>
      </c>
      <c r="AY143" s="243" t="s">
        <v>119</v>
      </c>
    </row>
    <row r="144" s="13" customFormat="1">
      <c r="A144" s="13"/>
      <c r="B144" s="233"/>
      <c r="C144" s="234"/>
      <c r="D144" s="235" t="s">
        <v>128</v>
      </c>
      <c r="E144" s="236" t="s">
        <v>1</v>
      </c>
      <c r="F144" s="237" t="s">
        <v>357</v>
      </c>
      <c r="G144" s="234"/>
      <c r="H144" s="236" t="s">
        <v>1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128</v>
      </c>
      <c r="AU144" s="243" t="s">
        <v>85</v>
      </c>
      <c r="AV144" s="13" t="s">
        <v>83</v>
      </c>
      <c r="AW144" s="13" t="s">
        <v>32</v>
      </c>
      <c r="AX144" s="13" t="s">
        <v>75</v>
      </c>
      <c r="AY144" s="243" t="s">
        <v>119</v>
      </c>
    </row>
    <row r="145" s="13" customFormat="1">
      <c r="A145" s="13"/>
      <c r="B145" s="233"/>
      <c r="C145" s="234"/>
      <c r="D145" s="235" t="s">
        <v>128</v>
      </c>
      <c r="E145" s="236" t="s">
        <v>1</v>
      </c>
      <c r="F145" s="237" t="s">
        <v>358</v>
      </c>
      <c r="G145" s="234"/>
      <c r="H145" s="236" t="s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128</v>
      </c>
      <c r="AU145" s="243" t="s">
        <v>85</v>
      </c>
      <c r="AV145" s="13" t="s">
        <v>83</v>
      </c>
      <c r="AW145" s="13" t="s">
        <v>32</v>
      </c>
      <c r="AX145" s="13" t="s">
        <v>75</v>
      </c>
      <c r="AY145" s="243" t="s">
        <v>119</v>
      </c>
    </row>
    <row r="146" s="13" customFormat="1">
      <c r="A146" s="13"/>
      <c r="B146" s="233"/>
      <c r="C146" s="234"/>
      <c r="D146" s="235" t="s">
        <v>128</v>
      </c>
      <c r="E146" s="236" t="s">
        <v>1</v>
      </c>
      <c r="F146" s="237" t="s">
        <v>359</v>
      </c>
      <c r="G146" s="234"/>
      <c r="H146" s="236" t="s">
        <v>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128</v>
      </c>
      <c r="AU146" s="243" t="s">
        <v>85</v>
      </c>
      <c r="AV146" s="13" t="s">
        <v>83</v>
      </c>
      <c r="AW146" s="13" t="s">
        <v>32</v>
      </c>
      <c r="AX146" s="13" t="s">
        <v>75</v>
      </c>
      <c r="AY146" s="243" t="s">
        <v>119</v>
      </c>
    </row>
    <row r="147" s="13" customFormat="1">
      <c r="A147" s="13"/>
      <c r="B147" s="233"/>
      <c r="C147" s="234"/>
      <c r="D147" s="235" t="s">
        <v>128</v>
      </c>
      <c r="E147" s="236" t="s">
        <v>1</v>
      </c>
      <c r="F147" s="237" t="s">
        <v>360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128</v>
      </c>
      <c r="AU147" s="243" t="s">
        <v>85</v>
      </c>
      <c r="AV147" s="13" t="s">
        <v>83</v>
      </c>
      <c r="AW147" s="13" t="s">
        <v>32</v>
      </c>
      <c r="AX147" s="13" t="s">
        <v>75</v>
      </c>
      <c r="AY147" s="243" t="s">
        <v>119</v>
      </c>
    </row>
    <row r="148" s="13" customFormat="1">
      <c r="A148" s="13"/>
      <c r="B148" s="233"/>
      <c r="C148" s="234"/>
      <c r="D148" s="235" t="s">
        <v>128</v>
      </c>
      <c r="E148" s="236" t="s">
        <v>1</v>
      </c>
      <c r="F148" s="237" t="s">
        <v>361</v>
      </c>
      <c r="G148" s="234"/>
      <c r="H148" s="236" t="s">
        <v>1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128</v>
      </c>
      <c r="AU148" s="243" t="s">
        <v>85</v>
      </c>
      <c r="AV148" s="13" t="s">
        <v>83</v>
      </c>
      <c r="AW148" s="13" t="s">
        <v>32</v>
      </c>
      <c r="AX148" s="13" t="s">
        <v>75</v>
      </c>
      <c r="AY148" s="243" t="s">
        <v>119</v>
      </c>
    </row>
    <row r="149" s="14" customFormat="1">
      <c r="A149" s="14"/>
      <c r="B149" s="244"/>
      <c r="C149" s="245"/>
      <c r="D149" s="235" t="s">
        <v>128</v>
      </c>
      <c r="E149" s="246" t="s">
        <v>1</v>
      </c>
      <c r="F149" s="247" t="s">
        <v>135</v>
      </c>
      <c r="G149" s="245"/>
      <c r="H149" s="248">
        <v>3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128</v>
      </c>
      <c r="AU149" s="254" t="s">
        <v>85</v>
      </c>
      <c r="AV149" s="14" t="s">
        <v>85</v>
      </c>
      <c r="AW149" s="14" t="s">
        <v>32</v>
      </c>
      <c r="AX149" s="14" t="s">
        <v>83</v>
      </c>
      <c r="AY149" s="254" t="s">
        <v>119</v>
      </c>
    </row>
    <row r="150" s="2" customFormat="1" ht="16.5" customHeight="1">
      <c r="A150" s="38"/>
      <c r="B150" s="39"/>
      <c r="C150" s="219" t="s">
        <v>220</v>
      </c>
      <c r="D150" s="219" t="s">
        <v>122</v>
      </c>
      <c r="E150" s="220" t="s">
        <v>365</v>
      </c>
      <c r="F150" s="221" t="s">
        <v>366</v>
      </c>
      <c r="G150" s="222" t="s">
        <v>331</v>
      </c>
      <c r="H150" s="223">
        <v>4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40</v>
      </c>
      <c r="O150" s="91"/>
      <c r="P150" s="229">
        <f>O150*H150</f>
        <v>0</v>
      </c>
      <c r="Q150" s="229">
        <v>0.00036000000000000002</v>
      </c>
      <c r="R150" s="229">
        <f>Q150*H150</f>
        <v>0.0014400000000000001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140</v>
      </c>
      <c r="AT150" s="231" t="s">
        <v>122</v>
      </c>
      <c r="AU150" s="231" t="s">
        <v>85</v>
      </c>
      <c r="AY150" s="17" t="s">
        <v>119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83</v>
      </c>
      <c r="BK150" s="232">
        <f>ROUND(I150*H150,2)</f>
        <v>0</v>
      </c>
      <c r="BL150" s="17" t="s">
        <v>140</v>
      </c>
      <c r="BM150" s="231" t="s">
        <v>367</v>
      </c>
    </row>
    <row r="151" s="13" customFormat="1">
      <c r="A151" s="13"/>
      <c r="B151" s="233"/>
      <c r="C151" s="234"/>
      <c r="D151" s="235" t="s">
        <v>128</v>
      </c>
      <c r="E151" s="236" t="s">
        <v>1</v>
      </c>
      <c r="F151" s="237" t="s">
        <v>356</v>
      </c>
      <c r="G151" s="234"/>
      <c r="H151" s="236" t="s">
        <v>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128</v>
      </c>
      <c r="AU151" s="243" t="s">
        <v>85</v>
      </c>
      <c r="AV151" s="13" t="s">
        <v>83</v>
      </c>
      <c r="AW151" s="13" t="s">
        <v>32</v>
      </c>
      <c r="AX151" s="13" t="s">
        <v>75</v>
      </c>
      <c r="AY151" s="243" t="s">
        <v>119</v>
      </c>
    </row>
    <row r="152" s="13" customFormat="1">
      <c r="A152" s="13"/>
      <c r="B152" s="233"/>
      <c r="C152" s="234"/>
      <c r="D152" s="235" t="s">
        <v>128</v>
      </c>
      <c r="E152" s="236" t="s">
        <v>1</v>
      </c>
      <c r="F152" s="237" t="s">
        <v>357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128</v>
      </c>
      <c r="AU152" s="243" t="s">
        <v>85</v>
      </c>
      <c r="AV152" s="13" t="s">
        <v>83</v>
      </c>
      <c r="AW152" s="13" t="s">
        <v>32</v>
      </c>
      <c r="AX152" s="13" t="s">
        <v>75</v>
      </c>
      <c r="AY152" s="243" t="s">
        <v>119</v>
      </c>
    </row>
    <row r="153" s="13" customFormat="1">
      <c r="A153" s="13"/>
      <c r="B153" s="233"/>
      <c r="C153" s="234"/>
      <c r="D153" s="235" t="s">
        <v>128</v>
      </c>
      <c r="E153" s="236" t="s">
        <v>1</v>
      </c>
      <c r="F153" s="237" t="s">
        <v>358</v>
      </c>
      <c r="G153" s="234"/>
      <c r="H153" s="236" t="s">
        <v>1</v>
      </c>
      <c r="I153" s="238"/>
      <c r="J153" s="234"/>
      <c r="K153" s="234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128</v>
      </c>
      <c r="AU153" s="243" t="s">
        <v>85</v>
      </c>
      <c r="AV153" s="13" t="s">
        <v>83</v>
      </c>
      <c r="AW153" s="13" t="s">
        <v>32</v>
      </c>
      <c r="AX153" s="13" t="s">
        <v>75</v>
      </c>
      <c r="AY153" s="243" t="s">
        <v>119</v>
      </c>
    </row>
    <row r="154" s="13" customFormat="1">
      <c r="A154" s="13"/>
      <c r="B154" s="233"/>
      <c r="C154" s="234"/>
      <c r="D154" s="235" t="s">
        <v>128</v>
      </c>
      <c r="E154" s="236" t="s">
        <v>1</v>
      </c>
      <c r="F154" s="237" t="s">
        <v>359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128</v>
      </c>
      <c r="AU154" s="243" t="s">
        <v>85</v>
      </c>
      <c r="AV154" s="13" t="s">
        <v>83</v>
      </c>
      <c r="AW154" s="13" t="s">
        <v>32</v>
      </c>
      <c r="AX154" s="13" t="s">
        <v>75</v>
      </c>
      <c r="AY154" s="243" t="s">
        <v>119</v>
      </c>
    </row>
    <row r="155" s="13" customFormat="1">
      <c r="A155" s="13"/>
      <c r="B155" s="233"/>
      <c r="C155" s="234"/>
      <c r="D155" s="235" t="s">
        <v>128</v>
      </c>
      <c r="E155" s="236" t="s">
        <v>1</v>
      </c>
      <c r="F155" s="237" t="s">
        <v>360</v>
      </c>
      <c r="G155" s="234"/>
      <c r="H155" s="236" t="s">
        <v>1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128</v>
      </c>
      <c r="AU155" s="243" t="s">
        <v>85</v>
      </c>
      <c r="AV155" s="13" t="s">
        <v>83</v>
      </c>
      <c r="AW155" s="13" t="s">
        <v>32</v>
      </c>
      <c r="AX155" s="13" t="s">
        <v>75</v>
      </c>
      <c r="AY155" s="243" t="s">
        <v>119</v>
      </c>
    </row>
    <row r="156" s="13" customFormat="1">
      <c r="A156" s="13"/>
      <c r="B156" s="233"/>
      <c r="C156" s="234"/>
      <c r="D156" s="235" t="s">
        <v>128</v>
      </c>
      <c r="E156" s="236" t="s">
        <v>1</v>
      </c>
      <c r="F156" s="237" t="s">
        <v>361</v>
      </c>
      <c r="G156" s="234"/>
      <c r="H156" s="236" t="s">
        <v>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128</v>
      </c>
      <c r="AU156" s="243" t="s">
        <v>85</v>
      </c>
      <c r="AV156" s="13" t="s">
        <v>83</v>
      </c>
      <c r="AW156" s="13" t="s">
        <v>32</v>
      </c>
      <c r="AX156" s="13" t="s">
        <v>75</v>
      </c>
      <c r="AY156" s="243" t="s">
        <v>119</v>
      </c>
    </row>
    <row r="157" s="14" customFormat="1">
      <c r="A157" s="14"/>
      <c r="B157" s="244"/>
      <c r="C157" s="245"/>
      <c r="D157" s="235" t="s">
        <v>128</v>
      </c>
      <c r="E157" s="246" t="s">
        <v>1</v>
      </c>
      <c r="F157" s="247" t="s">
        <v>368</v>
      </c>
      <c r="G157" s="245"/>
      <c r="H157" s="248">
        <v>4</v>
      </c>
      <c r="I157" s="249"/>
      <c r="J157" s="245"/>
      <c r="K157" s="245"/>
      <c r="L157" s="250"/>
      <c r="M157" s="255"/>
      <c r="N157" s="256"/>
      <c r="O157" s="256"/>
      <c r="P157" s="256"/>
      <c r="Q157" s="256"/>
      <c r="R157" s="256"/>
      <c r="S157" s="256"/>
      <c r="T157" s="25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128</v>
      </c>
      <c r="AU157" s="254" t="s">
        <v>85</v>
      </c>
      <c r="AV157" s="14" t="s">
        <v>85</v>
      </c>
      <c r="AW157" s="14" t="s">
        <v>32</v>
      </c>
      <c r="AX157" s="14" t="s">
        <v>83</v>
      </c>
      <c r="AY157" s="254" t="s">
        <v>119</v>
      </c>
    </row>
    <row r="158" s="2" customFormat="1" ht="6.96" customHeight="1">
      <c r="A158" s="38"/>
      <c r="B158" s="66"/>
      <c r="C158" s="67"/>
      <c r="D158" s="67"/>
      <c r="E158" s="67"/>
      <c r="F158" s="67"/>
      <c r="G158" s="67"/>
      <c r="H158" s="67"/>
      <c r="I158" s="67"/>
      <c r="J158" s="67"/>
      <c r="K158" s="67"/>
      <c r="L158" s="44"/>
      <c r="M158" s="38"/>
      <c r="O158" s="38"/>
      <c r="P158" s="38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</row>
  </sheetData>
  <sheetProtection sheet="1" autoFilter="0" formatColumns="0" formatRows="0" objects="1" scenarios="1" spinCount="100000" saltValue="QXm/tyjQNZCsQu6JW4ppOc4gCKjat4zd6QX4IJ/Oie/QbSQfF3DRhraUcOjxky8aKZqy3lkSKKZX7XXyqpLRzg==" hashValue="YwVqv09r9X8yK3oV/QdBpmkJ0PcxtP/i+Wn2rfoAvPAiGswrxPoegYGSXzjlBBcO00E47syZNtHHISK5D1/giA==" algorithmName="SHA-512" password="CC35"/>
  <autoFilter ref="C117:K15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Kauer Miroslav</dc:creator>
  <cp:lastModifiedBy>Kauer Miroslav</cp:lastModifiedBy>
  <dcterms:created xsi:type="dcterms:W3CDTF">2024-05-17T11:54:22Z</dcterms:created>
  <dcterms:modified xsi:type="dcterms:W3CDTF">2024-05-17T11:54:26Z</dcterms:modified>
</cp:coreProperties>
</file>